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OneDrive\Počítač\"/>
    </mc:Choice>
  </mc:AlternateContent>
  <bookViews>
    <workbookView xWindow="0" yWindow="0" windowWidth="28800" windowHeight="12315" firstSheet="1"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81029" fullCalcOnLoad="1"/>
</workbook>
</file>

<file path=xl/calcChain.xml><?xml version="1.0" encoding="utf-8"?>
<calcChain xmlns="http://schemas.openxmlformats.org/spreadsheetml/2006/main">
  <c r="I139" i="1" l="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N166" i="1"/>
  <c r="J166" i="1"/>
  <c r="I167" i="1"/>
  <c r="J167" i="1"/>
  <c r="I168" i="1"/>
  <c r="J168" i="1"/>
  <c r="I169" i="1"/>
  <c r="J169" i="1"/>
  <c r="I170" i="1"/>
  <c r="N170" i="1"/>
  <c r="J170" i="1"/>
  <c r="I171" i="1"/>
  <c r="J171" i="1"/>
  <c r="I172" i="1"/>
  <c r="J172" i="1"/>
  <c r="I173" i="1"/>
  <c r="J173" i="1"/>
  <c r="I174" i="1"/>
  <c r="J174" i="1"/>
  <c r="I175" i="1"/>
  <c r="N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N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6" i="1"/>
  <c r="J296" i="1"/>
  <c r="I297" i="1"/>
  <c r="J297" i="1"/>
  <c r="I298" i="1"/>
  <c r="J298" i="1"/>
  <c r="I299" i="1"/>
  <c r="J299" i="1"/>
  <c r="I300" i="1"/>
  <c r="N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N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L16" i="1"/>
  <c r="L17" i="1"/>
  <c r="L18" i="1"/>
  <c r="L19" i="1"/>
  <c r="I16" i="1"/>
  <c r="N16" i="1"/>
  <c r="J16" i="1"/>
  <c r="I17" i="1"/>
  <c r="N17" i="1"/>
  <c r="J17" i="1"/>
  <c r="I18" i="1"/>
  <c r="N18" i="1"/>
  <c r="J18" i="1"/>
  <c r="I19" i="1"/>
  <c r="N19" i="1"/>
  <c r="J19" i="1"/>
  <c r="B16" i="1"/>
  <c r="M16" i="1"/>
  <c r="B17" i="1"/>
  <c r="M17" i="1"/>
  <c r="B18" i="1"/>
  <c r="M18" i="1"/>
  <c r="B19" i="1"/>
  <c r="M19" i="1"/>
  <c r="L3" i="1"/>
  <c r="L4" i="1"/>
  <c r="L5" i="1"/>
  <c r="L6" i="1"/>
  <c r="L7" i="1"/>
  <c r="L8" i="1"/>
  <c r="L9" i="1"/>
  <c r="L10" i="1"/>
  <c r="L11" i="1"/>
  <c r="L12" i="1"/>
  <c r="L13" i="1"/>
  <c r="L14" i="1"/>
  <c r="L15" i="1"/>
  <c r="I3" i="1"/>
  <c r="N3" i="1"/>
  <c r="J3" i="1"/>
  <c r="I4" i="1"/>
  <c r="N4" i="1"/>
  <c r="J4" i="1"/>
  <c r="I5" i="1"/>
  <c r="N5" i="1"/>
  <c r="J5" i="1"/>
  <c r="I6" i="1"/>
  <c r="N6" i="1"/>
  <c r="J6" i="1"/>
  <c r="I7" i="1"/>
  <c r="N7" i="1"/>
  <c r="J7" i="1"/>
  <c r="I8" i="1"/>
  <c r="N8" i="1"/>
  <c r="J8" i="1"/>
  <c r="I9" i="1"/>
  <c r="N9" i="1"/>
  <c r="J9" i="1"/>
  <c r="I10" i="1"/>
  <c r="N10" i="1"/>
  <c r="J10" i="1"/>
  <c r="I11" i="1"/>
  <c r="N11" i="1"/>
  <c r="J11" i="1"/>
  <c r="I12" i="1"/>
  <c r="N12" i="1"/>
  <c r="J12" i="1"/>
  <c r="I13" i="1"/>
  <c r="N13" i="1"/>
  <c r="J13" i="1"/>
  <c r="I14" i="1"/>
  <c r="N14" i="1"/>
  <c r="J14" i="1"/>
  <c r="I15" i="1"/>
  <c r="N15" i="1"/>
  <c r="J15" i="1"/>
  <c r="B3" i="1"/>
  <c r="M3" i="1"/>
  <c r="B4" i="1"/>
  <c r="M4" i="1"/>
  <c r="B5" i="1"/>
  <c r="M5" i="1"/>
  <c r="B6" i="1"/>
  <c r="M6" i="1"/>
  <c r="B7" i="1"/>
  <c r="M7" i="1"/>
  <c r="B8" i="1"/>
  <c r="M8" i="1"/>
  <c r="B9" i="1"/>
  <c r="M9" i="1"/>
  <c r="B10" i="1"/>
  <c r="M10" i="1"/>
  <c r="B11" i="1"/>
  <c r="M11" i="1"/>
  <c r="B12" i="1"/>
  <c r="M12" i="1"/>
  <c r="B13" i="1"/>
  <c r="M13" i="1"/>
  <c r="B14" i="1"/>
  <c r="M14" i="1"/>
  <c r="B15" i="1"/>
  <c r="M15" i="1"/>
  <c r="L133" i="1"/>
  <c r="J133" i="1"/>
  <c r="I133" i="1"/>
  <c r="N133" i="1"/>
  <c r="B133" i="1"/>
  <c r="M133" i="1"/>
  <c r="L129" i="1"/>
  <c r="J129" i="1"/>
  <c r="I129" i="1"/>
  <c r="N129" i="1"/>
  <c r="B129" i="1"/>
  <c r="M129" i="1"/>
  <c r="I20" i="1"/>
  <c r="N20" i="1"/>
  <c r="J20" i="1"/>
  <c r="L20" i="1"/>
  <c r="B20" i="1"/>
  <c r="M20" i="1"/>
  <c r="L37" i="1"/>
  <c r="J37" i="1"/>
  <c r="I37" i="1"/>
  <c r="N37" i="1"/>
  <c r="B37" i="1"/>
  <c r="M37" i="1"/>
  <c r="A14" i="10"/>
  <c r="J81" i="1"/>
  <c r="I81" i="1"/>
  <c r="N81" i="1"/>
  <c r="I21" i="1"/>
  <c r="J21" i="1"/>
  <c r="I22" i="1"/>
  <c r="N22" i="1"/>
  <c r="J22" i="1"/>
  <c r="I23" i="1"/>
  <c r="J23" i="1"/>
  <c r="I25" i="1"/>
  <c r="N25" i="1"/>
  <c r="J25" i="1"/>
  <c r="I27" i="1"/>
  <c r="N27" i="1"/>
  <c r="J27" i="1"/>
  <c r="I28" i="1"/>
  <c r="N28" i="1"/>
  <c r="J28" i="1"/>
  <c r="I29" i="1"/>
  <c r="N29" i="1"/>
  <c r="J29" i="1"/>
  <c r="I31" i="1"/>
  <c r="N31" i="1"/>
  <c r="J31" i="1"/>
  <c r="I32" i="1"/>
  <c r="J32" i="1"/>
  <c r="I34" i="1"/>
  <c r="N34" i="1"/>
  <c r="J34" i="1"/>
  <c r="I35" i="1"/>
  <c r="N35" i="1"/>
  <c r="J35" i="1"/>
  <c r="I36" i="1"/>
  <c r="N36" i="1"/>
  <c r="J36" i="1"/>
  <c r="I38" i="1"/>
  <c r="J38" i="1"/>
  <c r="I39" i="1"/>
  <c r="N39" i="1"/>
  <c r="J39" i="1"/>
  <c r="I40" i="1"/>
  <c r="J40" i="1"/>
  <c r="I43" i="1"/>
  <c r="J43" i="1"/>
  <c r="I45" i="1"/>
  <c r="J45" i="1"/>
  <c r="I46" i="1"/>
  <c r="J46" i="1"/>
  <c r="I47" i="1"/>
  <c r="J47" i="1"/>
  <c r="I48" i="1"/>
  <c r="N48" i="1"/>
  <c r="J48" i="1"/>
  <c r="I50" i="1"/>
  <c r="N50" i="1"/>
  <c r="J50" i="1"/>
  <c r="I51" i="1"/>
  <c r="N51" i="1"/>
  <c r="J51" i="1"/>
  <c r="I52" i="1"/>
  <c r="N52" i="1"/>
  <c r="J52" i="1"/>
  <c r="I53" i="1"/>
  <c r="J53" i="1"/>
  <c r="I55" i="1"/>
  <c r="N55" i="1"/>
  <c r="J55" i="1"/>
  <c r="I56" i="1"/>
  <c r="J56" i="1"/>
  <c r="I58" i="1"/>
  <c r="J58" i="1"/>
  <c r="I59" i="1"/>
  <c r="J59" i="1"/>
  <c r="I60" i="1"/>
  <c r="J60" i="1"/>
  <c r="I61" i="1"/>
  <c r="J61" i="1"/>
  <c r="I62" i="1"/>
  <c r="J62" i="1"/>
  <c r="I63" i="1"/>
  <c r="J63" i="1"/>
  <c r="I64" i="1"/>
  <c r="J64" i="1"/>
  <c r="I65" i="1"/>
  <c r="J65" i="1"/>
  <c r="I66" i="1"/>
  <c r="J66" i="1"/>
  <c r="I67" i="1"/>
  <c r="J67" i="1"/>
  <c r="I68" i="1"/>
  <c r="J68" i="1"/>
  <c r="I69" i="1"/>
  <c r="N69" i="1"/>
  <c r="J69" i="1"/>
  <c r="I70" i="1"/>
  <c r="N70" i="1"/>
  <c r="J70" i="1"/>
  <c r="I71" i="1"/>
  <c r="N71" i="1"/>
  <c r="J71" i="1"/>
  <c r="I72" i="1"/>
  <c r="N72" i="1"/>
  <c r="J72" i="1"/>
  <c r="I73" i="1"/>
  <c r="N73" i="1"/>
  <c r="J73" i="1"/>
  <c r="I74" i="1"/>
  <c r="N74" i="1"/>
  <c r="J74" i="1"/>
  <c r="I75" i="1"/>
  <c r="N75" i="1"/>
  <c r="J75" i="1"/>
  <c r="I77" i="1"/>
  <c r="J77" i="1"/>
  <c r="I78" i="1"/>
  <c r="N78" i="1"/>
  <c r="J78" i="1"/>
  <c r="I79" i="1"/>
  <c r="N79" i="1"/>
  <c r="J79" i="1"/>
  <c r="I87" i="1"/>
  <c r="N87" i="1"/>
  <c r="J87" i="1"/>
  <c r="I88" i="1"/>
  <c r="N88" i="1"/>
  <c r="J88" i="1"/>
  <c r="I89" i="1"/>
  <c r="N89" i="1"/>
  <c r="J89" i="1"/>
  <c r="I90" i="1"/>
  <c r="N90" i="1"/>
  <c r="J90" i="1"/>
  <c r="I91" i="1"/>
  <c r="N91" i="1"/>
  <c r="J91" i="1"/>
  <c r="I92" i="1"/>
  <c r="J92" i="1"/>
  <c r="I93" i="1"/>
  <c r="N93" i="1"/>
  <c r="J93" i="1"/>
  <c r="I94" i="1"/>
  <c r="N94" i="1"/>
  <c r="J94" i="1"/>
  <c r="I95" i="1"/>
  <c r="N95" i="1"/>
  <c r="J95" i="1"/>
  <c r="I96" i="1"/>
  <c r="J96" i="1"/>
  <c r="I97" i="1"/>
  <c r="N97" i="1"/>
  <c r="J97" i="1"/>
  <c r="I98" i="1"/>
  <c r="J98" i="1"/>
  <c r="I99" i="1"/>
  <c r="N99" i="1"/>
  <c r="J99" i="1"/>
  <c r="I100" i="1"/>
  <c r="J100" i="1"/>
  <c r="I101" i="1"/>
  <c r="N101" i="1"/>
  <c r="J101" i="1"/>
  <c r="I102" i="1"/>
  <c r="J102" i="1"/>
  <c r="I103" i="1"/>
  <c r="J103" i="1"/>
  <c r="I104" i="1"/>
  <c r="J104" i="1"/>
  <c r="I105" i="1"/>
  <c r="N105" i="1"/>
  <c r="J105" i="1"/>
  <c r="I106" i="1"/>
  <c r="J106" i="1"/>
  <c r="I107" i="1"/>
  <c r="N107" i="1"/>
  <c r="J107" i="1"/>
  <c r="I108" i="1"/>
  <c r="J108" i="1"/>
  <c r="I109" i="1"/>
  <c r="N109" i="1"/>
  <c r="J109" i="1"/>
  <c r="I110" i="1"/>
  <c r="N110" i="1"/>
  <c r="J110" i="1"/>
  <c r="I111" i="1"/>
  <c r="N111" i="1"/>
  <c r="J111" i="1"/>
  <c r="I112" i="1"/>
  <c r="J112" i="1"/>
  <c r="I113" i="1"/>
  <c r="N113" i="1"/>
  <c r="J113" i="1"/>
  <c r="I114" i="1"/>
  <c r="N114" i="1"/>
  <c r="J114" i="1"/>
  <c r="I115" i="1"/>
  <c r="N115" i="1"/>
  <c r="J115" i="1"/>
  <c r="I117" i="1"/>
  <c r="J117" i="1"/>
  <c r="I118" i="1"/>
  <c r="N118" i="1"/>
  <c r="J118" i="1"/>
  <c r="I119" i="1"/>
  <c r="J119" i="1"/>
  <c r="I120" i="1"/>
  <c r="N120" i="1"/>
  <c r="J120" i="1"/>
  <c r="I122" i="1"/>
  <c r="N122" i="1"/>
  <c r="J122" i="1"/>
  <c r="I123" i="1"/>
  <c r="N123" i="1"/>
  <c r="J123" i="1"/>
  <c r="I124" i="1"/>
  <c r="J124" i="1"/>
  <c r="I125" i="1"/>
  <c r="N125" i="1"/>
  <c r="J125" i="1"/>
  <c r="I127" i="1"/>
  <c r="N127" i="1"/>
  <c r="J127" i="1"/>
  <c r="I128" i="1"/>
  <c r="N128" i="1"/>
  <c r="J128" i="1"/>
  <c r="I130" i="1"/>
  <c r="N130" i="1"/>
  <c r="J130" i="1"/>
  <c r="I131" i="1"/>
  <c r="N131" i="1"/>
  <c r="J131" i="1"/>
  <c r="I132" i="1"/>
  <c r="J132" i="1"/>
  <c r="I134" i="1"/>
  <c r="J134" i="1"/>
  <c r="I135" i="1"/>
  <c r="N135" i="1"/>
  <c r="J135" i="1"/>
  <c r="I136" i="1"/>
  <c r="J136" i="1"/>
  <c r="I80" i="1"/>
  <c r="N80" i="1"/>
  <c r="J80" i="1"/>
  <c r="I82" i="1"/>
  <c r="N82" i="1"/>
  <c r="J82" i="1"/>
  <c r="I83" i="1"/>
  <c r="N83" i="1"/>
  <c r="J83" i="1"/>
  <c r="I84" i="1"/>
  <c r="N84" i="1"/>
  <c r="J84" i="1"/>
  <c r="I85" i="1"/>
  <c r="N85" i="1"/>
  <c r="J85" i="1"/>
  <c r="I86" i="1"/>
  <c r="J86" i="1"/>
  <c r="I24" i="1"/>
  <c r="N24" i="1"/>
  <c r="J24" i="1"/>
  <c r="I26" i="1"/>
  <c r="N26" i="1"/>
  <c r="J26" i="1"/>
  <c r="I30" i="1"/>
  <c r="J30" i="1"/>
  <c r="I33" i="1"/>
  <c r="N33" i="1"/>
  <c r="J33" i="1"/>
  <c r="I41" i="1"/>
  <c r="J41" i="1"/>
  <c r="I42" i="1"/>
  <c r="N42" i="1"/>
  <c r="J42" i="1"/>
  <c r="I44" i="1"/>
  <c r="N44" i="1"/>
  <c r="J44" i="1"/>
  <c r="I49" i="1"/>
  <c r="N49" i="1"/>
  <c r="J49" i="1"/>
  <c r="I54" i="1"/>
  <c r="N54" i="1"/>
  <c r="J54" i="1"/>
  <c r="I57" i="1"/>
  <c r="N57" i="1"/>
  <c r="J57" i="1"/>
  <c r="I76" i="1"/>
  <c r="J76" i="1"/>
  <c r="I116" i="1"/>
  <c r="N116" i="1"/>
  <c r="J116" i="1"/>
  <c r="I121" i="1"/>
  <c r="N121" i="1"/>
  <c r="J121" i="1"/>
  <c r="I126" i="1"/>
  <c r="N126" i="1"/>
  <c r="J126" i="1"/>
  <c r="I137" i="1"/>
  <c r="N137" i="1"/>
  <c r="J137" i="1"/>
  <c r="I138" i="1"/>
  <c r="N138" i="1"/>
  <c r="J138"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718" i="1"/>
  <c r="N718" i="1"/>
  <c r="B718" i="1"/>
  <c r="M718" i="1"/>
  <c r="L270" i="1"/>
  <c r="L269" i="1"/>
  <c r="N270" i="1"/>
  <c r="N269" i="1"/>
  <c r="B269" i="1"/>
  <c r="M269" i="1"/>
  <c r="B270" i="1"/>
  <c r="M270" i="1"/>
  <c r="L175" i="1"/>
  <c r="B175" i="1"/>
  <c r="M175" i="1"/>
  <c r="H2" i="7"/>
  <c r="H3" i="7"/>
  <c r="B353" i="1"/>
  <c r="M353" i="1"/>
  <c r="N353" i="1"/>
  <c r="L353" i="1"/>
  <c r="B167" i="1"/>
  <c r="M167" i="1"/>
  <c r="N167" i="1"/>
  <c r="L167" i="1"/>
  <c r="B115" i="1"/>
  <c r="M115" i="1"/>
  <c r="L115" i="1"/>
  <c r="B170" i="1"/>
  <c r="M170" i="1"/>
  <c r="L170" i="1"/>
  <c r="B403" i="1"/>
  <c r="M403" i="1"/>
  <c r="N403" i="1"/>
  <c r="L403" i="1"/>
  <c r="B470" i="1"/>
  <c r="M470" i="1"/>
  <c r="N470" i="1"/>
  <c r="L470" i="1"/>
  <c r="B557" i="1"/>
  <c r="M557" i="1"/>
  <c r="N557" i="1"/>
  <c r="L557" i="1"/>
  <c r="B714" i="1"/>
  <c r="M714" i="1"/>
  <c r="N714" i="1"/>
  <c r="L714" i="1"/>
  <c r="B137" i="1"/>
  <c r="M137" i="1"/>
  <c r="L137" i="1"/>
  <c r="B300" i="1"/>
  <c r="M300" i="1"/>
  <c r="L300" i="1"/>
  <c r="B333" i="1"/>
  <c r="M333" i="1"/>
  <c r="N333" i="1"/>
  <c r="L333" i="1"/>
  <c r="B494" i="1"/>
  <c r="M494" i="1"/>
  <c r="N494" i="1"/>
  <c r="L494" i="1"/>
  <c r="B562" i="1"/>
  <c r="M562" i="1"/>
  <c r="N562" i="1"/>
  <c r="L562" i="1"/>
  <c r="B52" i="1"/>
  <c r="M52" i="1"/>
  <c r="L52" i="1"/>
  <c r="B53" i="1"/>
  <c r="M53" i="1"/>
  <c r="N53" i="1"/>
  <c r="L53" i="1"/>
  <c r="B55" i="1"/>
  <c r="M55" i="1"/>
  <c r="L55" i="1"/>
  <c r="B50" i="1"/>
  <c r="M50" i="1"/>
  <c r="L50" i="1"/>
  <c r="B51" i="1"/>
  <c r="M51" i="1"/>
  <c r="L51" i="1"/>
  <c r="B702" i="1"/>
  <c r="M702" i="1"/>
  <c r="N702" i="1"/>
  <c r="L702" i="1"/>
  <c r="B696" i="1"/>
  <c r="M696" i="1"/>
  <c r="N696" i="1"/>
  <c r="L696" i="1"/>
  <c r="B692" i="1"/>
  <c r="M692" i="1"/>
  <c r="N692" i="1"/>
  <c r="L692" i="1"/>
  <c r="B709" i="1"/>
  <c r="M709" i="1"/>
  <c r="N709" i="1"/>
  <c r="L709" i="1"/>
  <c r="B706" i="1"/>
  <c r="M706" i="1"/>
  <c r="N706" i="1"/>
  <c r="L706" i="1"/>
  <c r="B693" i="1"/>
  <c r="M693" i="1"/>
  <c r="N693" i="1"/>
  <c r="L693" i="1"/>
  <c r="B705" i="1"/>
  <c r="M705" i="1"/>
  <c r="N705" i="1"/>
  <c r="L705" i="1"/>
  <c r="B711" i="1"/>
  <c r="M711" i="1"/>
  <c r="N711" i="1"/>
  <c r="L711" i="1"/>
  <c r="B700" i="1"/>
  <c r="M700" i="1"/>
  <c r="N700" i="1"/>
  <c r="L700" i="1"/>
  <c r="B699" i="1"/>
  <c r="M699" i="1"/>
  <c r="N699" i="1"/>
  <c r="L699" i="1"/>
  <c r="B698" i="1"/>
  <c r="M698" i="1"/>
  <c r="N698" i="1"/>
  <c r="L698" i="1"/>
  <c r="B694" i="1"/>
  <c r="M694" i="1"/>
  <c r="N694" i="1"/>
  <c r="L694" i="1"/>
  <c r="B695" i="1"/>
  <c r="M695" i="1"/>
  <c r="N695" i="1"/>
  <c r="L695" i="1"/>
  <c r="B710" i="1"/>
  <c r="M710" i="1"/>
  <c r="N710" i="1"/>
  <c r="L710" i="1"/>
  <c r="B708" i="1"/>
  <c r="M708" i="1"/>
  <c r="N708" i="1"/>
  <c r="L708" i="1"/>
  <c r="B704" i="1"/>
  <c r="M704" i="1"/>
  <c r="N704" i="1"/>
  <c r="L704" i="1"/>
  <c r="B701" i="1"/>
  <c r="M701" i="1"/>
  <c r="N701" i="1"/>
  <c r="L701" i="1"/>
  <c r="B707" i="1"/>
  <c r="M707" i="1"/>
  <c r="N707" i="1"/>
  <c r="L707" i="1"/>
  <c r="B697" i="1"/>
  <c r="M697" i="1"/>
  <c r="N697" i="1"/>
  <c r="L697" i="1"/>
  <c r="B703" i="1"/>
  <c r="M703" i="1"/>
  <c r="N703" i="1"/>
  <c r="L703" i="1"/>
  <c r="B64" i="1"/>
  <c r="M64" i="1"/>
  <c r="N64" i="1"/>
  <c r="L64" i="1"/>
  <c r="N608" i="1"/>
  <c r="L608" i="1"/>
  <c r="N609" i="1"/>
  <c r="L609" i="1"/>
  <c r="N614" i="1"/>
  <c r="L614" i="1"/>
  <c r="N622" i="1"/>
  <c r="L622" i="1"/>
  <c r="N623" i="1"/>
  <c r="L623" i="1"/>
  <c r="N659" i="1"/>
  <c r="L659" i="1"/>
  <c r="N660" i="1"/>
  <c r="L660" i="1"/>
  <c r="N671" i="1"/>
  <c r="L671" i="1"/>
  <c r="N678" i="1"/>
  <c r="L678" i="1"/>
  <c r="N679" i="1"/>
  <c r="L679" i="1"/>
  <c r="N716" i="1"/>
  <c r="L716" i="1"/>
  <c r="N717" i="1"/>
  <c r="L717" i="1"/>
  <c r="N719" i="1"/>
  <c r="L719" i="1"/>
  <c r="B608" i="1"/>
  <c r="M608" i="1"/>
  <c r="B609" i="1"/>
  <c r="M609" i="1"/>
  <c r="B614" i="1"/>
  <c r="M614" i="1"/>
  <c r="B622" i="1"/>
  <c r="M622" i="1"/>
  <c r="B623" i="1"/>
  <c r="M623" i="1"/>
  <c r="B659" i="1"/>
  <c r="M659" i="1"/>
  <c r="B660" i="1"/>
  <c r="M660" i="1"/>
  <c r="B671" i="1"/>
  <c r="M671" i="1"/>
  <c r="B678" i="1"/>
  <c r="M678" i="1"/>
  <c r="B679" i="1"/>
  <c r="M679" i="1"/>
  <c r="B716" i="1"/>
  <c r="M716" i="1"/>
  <c r="B717" i="1"/>
  <c r="M717" i="1"/>
  <c r="B719" i="1"/>
  <c r="M719" i="1"/>
  <c r="L42" i="1"/>
  <c r="L57" i="1"/>
  <c r="L138" i="1"/>
  <c r="L166" i="1"/>
  <c r="N172" i="1"/>
  <c r="L172" i="1"/>
  <c r="N177" i="1"/>
  <c r="L177" i="1"/>
  <c r="N247" i="1"/>
  <c r="L247" i="1"/>
  <c r="L266" i="1"/>
  <c r="N268" i="1"/>
  <c r="L268" i="1"/>
  <c r="N283" i="1"/>
  <c r="L283" i="1"/>
  <c r="N302" i="1"/>
  <c r="L302" i="1"/>
  <c r="N301" i="1"/>
  <c r="L301" i="1"/>
  <c r="N323" i="1"/>
  <c r="L323" i="1"/>
  <c r="L322" i="1"/>
  <c r="N324" i="1"/>
  <c r="L324" i="1"/>
  <c r="N327" i="1"/>
  <c r="L327" i="1"/>
  <c r="N334" i="1"/>
  <c r="L334" i="1"/>
  <c r="N343" i="1"/>
  <c r="L343" i="1"/>
  <c r="N344" i="1"/>
  <c r="L344" i="1"/>
  <c r="N446" i="1"/>
  <c r="L446" i="1"/>
  <c r="N449" i="1"/>
  <c r="L449" i="1"/>
  <c r="N456" i="1"/>
  <c r="L456" i="1"/>
  <c r="N483" i="1"/>
  <c r="L483" i="1"/>
  <c r="N489" i="1"/>
  <c r="L489" i="1"/>
  <c r="N503" i="1"/>
  <c r="L503" i="1"/>
  <c r="N564" i="1"/>
  <c r="L564" i="1"/>
  <c r="N632" i="1"/>
  <c r="L632" i="1"/>
  <c r="N712" i="1"/>
  <c r="L712" i="1"/>
  <c r="N713" i="1"/>
  <c r="L713" i="1"/>
  <c r="N715" i="1"/>
  <c r="L715" i="1"/>
  <c r="N726" i="1"/>
  <c r="L726" i="1"/>
  <c r="N380" i="1"/>
  <c r="L380" i="1"/>
  <c r="B59" i="1"/>
  <c r="M59" i="1"/>
  <c r="B68" i="1"/>
  <c r="M68" i="1"/>
  <c r="B79" i="1"/>
  <c r="M79" i="1"/>
  <c r="B75" i="1"/>
  <c r="M75" i="1"/>
  <c r="B74" i="1"/>
  <c r="M74" i="1"/>
  <c r="B78" i="1"/>
  <c r="M78" i="1"/>
  <c r="B77" i="1"/>
  <c r="M77" i="1"/>
  <c r="B73" i="1"/>
  <c r="M73" i="1"/>
  <c r="B93" i="1"/>
  <c r="M93" i="1"/>
  <c r="B112" i="1"/>
  <c r="M112" i="1"/>
  <c r="B111" i="1"/>
  <c r="M111" i="1"/>
  <c r="B123" i="1"/>
  <c r="M123" i="1"/>
  <c r="B132" i="1"/>
  <c r="M132" i="1"/>
  <c r="B83" i="1"/>
  <c r="M83" i="1"/>
  <c r="B136" i="1"/>
  <c r="M136" i="1"/>
  <c r="B124" i="1"/>
  <c r="M124" i="1"/>
  <c r="B128" i="1"/>
  <c r="M128" i="1"/>
  <c r="B127" i="1"/>
  <c r="M127" i="1"/>
  <c r="B135" i="1"/>
  <c r="M135" i="1"/>
  <c r="B82" i="1"/>
  <c r="M82" i="1"/>
  <c r="B131" i="1"/>
  <c r="M131" i="1"/>
  <c r="B125" i="1"/>
  <c r="M125" i="1"/>
  <c r="B85" i="1"/>
  <c r="M85" i="1"/>
  <c r="B130" i="1"/>
  <c r="M130" i="1"/>
  <c r="B134" i="1"/>
  <c r="M134" i="1"/>
  <c r="B84" i="1"/>
  <c r="M84" i="1"/>
  <c r="B118" i="1"/>
  <c r="M118" i="1"/>
  <c r="B122" i="1"/>
  <c r="M122" i="1"/>
  <c r="B86" i="1"/>
  <c r="M86" i="1"/>
  <c r="B80" i="1"/>
  <c r="M80" i="1"/>
  <c r="B119" i="1"/>
  <c r="M119" i="1"/>
  <c r="B120" i="1"/>
  <c r="M120" i="1"/>
  <c r="B24" i="1"/>
  <c r="M24" i="1"/>
  <c r="B117" i="1"/>
  <c r="M117" i="1"/>
  <c r="B146" i="1"/>
  <c r="M146" i="1"/>
  <c r="B153" i="1"/>
  <c r="M153" i="1"/>
  <c r="B154" i="1"/>
  <c r="M154" i="1"/>
  <c r="B152" i="1"/>
  <c r="M152" i="1"/>
  <c r="B149" i="1"/>
  <c r="M149" i="1"/>
  <c r="B151" i="1"/>
  <c r="M151" i="1"/>
  <c r="B160" i="1"/>
  <c r="M160" i="1"/>
  <c r="B148" i="1"/>
  <c r="M148" i="1"/>
  <c r="B150" i="1"/>
  <c r="M150" i="1"/>
  <c r="B157" i="1"/>
  <c r="M157" i="1"/>
  <c r="B156" i="1"/>
  <c r="M156" i="1"/>
  <c r="B158" i="1"/>
  <c r="M158" i="1"/>
  <c r="B161" i="1"/>
  <c r="M161" i="1"/>
  <c r="B162" i="1"/>
  <c r="M162" i="1"/>
  <c r="B159" i="1"/>
  <c r="M159" i="1"/>
  <c r="B155" i="1"/>
  <c r="M155" i="1"/>
  <c r="B163" i="1"/>
  <c r="M163" i="1"/>
  <c r="B165" i="1"/>
  <c r="M165" i="1"/>
  <c r="B164" i="1"/>
  <c r="M164" i="1"/>
  <c r="B147" i="1"/>
  <c r="M147" i="1"/>
  <c r="B169" i="1"/>
  <c r="M169" i="1"/>
  <c r="B168" i="1"/>
  <c r="M168" i="1"/>
  <c r="B179" i="1"/>
  <c r="M179" i="1"/>
  <c r="B178" i="1"/>
  <c r="M178" i="1"/>
  <c r="B232" i="1"/>
  <c r="M232" i="1"/>
  <c r="B221" i="1"/>
  <c r="M221" i="1"/>
  <c r="B227" i="1"/>
  <c r="M227" i="1"/>
  <c r="B230" i="1"/>
  <c r="M230" i="1"/>
  <c r="B223" i="1"/>
  <c r="M223" i="1"/>
  <c r="B240" i="1"/>
  <c r="M240" i="1"/>
  <c r="B242" i="1"/>
  <c r="M242" i="1"/>
  <c r="B246" i="1"/>
  <c r="M246" i="1"/>
  <c r="B238" i="1"/>
  <c r="M238" i="1"/>
  <c r="B245" i="1"/>
  <c r="M245" i="1"/>
  <c r="B239" i="1"/>
  <c r="M239" i="1"/>
  <c r="B234" i="1"/>
  <c r="M234" i="1"/>
  <c r="B236" i="1"/>
  <c r="M236" i="1"/>
  <c r="B225" i="1"/>
  <c r="M225" i="1"/>
  <c r="B237" i="1"/>
  <c r="M237" i="1"/>
  <c r="B231" i="1"/>
  <c r="M231" i="1"/>
  <c r="B241" i="1"/>
  <c r="M241" i="1"/>
  <c r="B220" i="1"/>
  <c r="M220" i="1"/>
  <c r="B244" i="1"/>
  <c r="M244" i="1"/>
  <c r="B222" i="1"/>
  <c r="M222" i="1"/>
  <c r="B235" i="1"/>
  <c r="M235" i="1"/>
  <c r="B224" i="1"/>
  <c r="M224" i="1"/>
  <c r="B218" i="1"/>
  <c r="M218" i="1"/>
  <c r="B233" i="1"/>
  <c r="M233" i="1"/>
  <c r="B228" i="1"/>
  <c r="M228" i="1"/>
  <c r="B229" i="1"/>
  <c r="M229" i="1"/>
  <c r="B226" i="1"/>
  <c r="M226" i="1"/>
  <c r="B243" i="1"/>
  <c r="M243" i="1"/>
  <c r="B219" i="1"/>
  <c r="M219" i="1"/>
  <c r="B251" i="1"/>
  <c r="M251" i="1"/>
  <c r="B253" i="1"/>
  <c r="M253" i="1"/>
  <c r="B250" i="1"/>
  <c r="M250" i="1"/>
  <c r="B252" i="1"/>
  <c r="M252" i="1"/>
  <c r="B254" i="1"/>
  <c r="M254" i="1"/>
  <c r="B249" i="1"/>
  <c r="M249" i="1"/>
  <c r="B261" i="1"/>
  <c r="M261" i="1"/>
  <c r="B260" i="1"/>
  <c r="M260" i="1"/>
  <c r="B265" i="1"/>
  <c r="M265" i="1"/>
  <c r="B262" i="1"/>
  <c r="M262" i="1"/>
  <c r="B264" i="1"/>
  <c r="M264" i="1"/>
  <c r="B263" i="1"/>
  <c r="M263" i="1"/>
  <c r="B277" i="1"/>
  <c r="M277" i="1"/>
  <c r="B275" i="1"/>
  <c r="M275" i="1"/>
  <c r="B274" i="1"/>
  <c r="M274" i="1"/>
  <c r="B276" i="1"/>
  <c r="M276" i="1"/>
  <c r="B278" i="1"/>
  <c r="M278" i="1"/>
  <c r="B273" i="1"/>
  <c r="M273" i="1"/>
  <c r="B293" i="1"/>
  <c r="M293" i="1"/>
  <c r="B294" i="1"/>
  <c r="M294" i="1"/>
  <c r="B295" i="1"/>
  <c r="M295" i="1"/>
  <c r="B292" i="1"/>
  <c r="M292" i="1"/>
  <c r="B296" i="1"/>
  <c r="M296" i="1"/>
  <c r="B291" i="1"/>
  <c r="M291" i="1"/>
  <c r="B299" i="1"/>
  <c r="M299" i="1"/>
  <c r="B320" i="1"/>
  <c r="M320" i="1"/>
  <c r="B318" i="1"/>
  <c r="M318" i="1"/>
  <c r="B321" i="1"/>
  <c r="M321" i="1"/>
  <c r="B319" i="1"/>
  <c r="M319" i="1"/>
  <c r="B330" i="1"/>
  <c r="M330" i="1"/>
  <c r="B342" i="1"/>
  <c r="M342" i="1"/>
  <c r="B341" i="1"/>
  <c r="M341" i="1"/>
  <c r="B340" i="1"/>
  <c r="M340" i="1"/>
  <c r="B346" i="1"/>
  <c r="M346" i="1"/>
  <c r="B347" i="1"/>
  <c r="M347" i="1"/>
  <c r="B352" i="1"/>
  <c r="M352" i="1"/>
  <c r="B350" i="1"/>
  <c r="M350" i="1"/>
  <c r="B349" i="1"/>
  <c r="M349" i="1"/>
  <c r="B351" i="1"/>
  <c r="M351" i="1"/>
  <c r="B348" i="1"/>
  <c r="M348" i="1"/>
  <c r="B345" i="1"/>
  <c r="M345" i="1"/>
  <c r="B377" i="1"/>
  <c r="M377" i="1"/>
  <c r="B368" i="1"/>
  <c r="M368" i="1"/>
  <c r="B373" i="1"/>
  <c r="M373" i="1"/>
  <c r="B375" i="1"/>
  <c r="M375" i="1"/>
  <c r="B376" i="1"/>
  <c r="M376" i="1"/>
  <c r="B367" i="1"/>
  <c r="M367" i="1"/>
  <c r="B374" i="1"/>
  <c r="M374" i="1"/>
  <c r="B366" i="1"/>
  <c r="M366" i="1"/>
  <c r="B365" i="1"/>
  <c r="M365" i="1"/>
  <c r="B369" i="1"/>
  <c r="M369" i="1"/>
  <c r="B372" i="1"/>
  <c r="M372" i="1"/>
  <c r="B378" i="1"/>
  <c r="M378" i="1"/>
  <c r="B370" i="1"/>
  <c r="M370" i="1"/>
  <c r="B371" i="1"/>
  <c r="M371" i="1"/>
  <c r="B401" i="1"/>
  <c r="M401" i="1"/>
  <c r="B402" i="1"/>
  <c r="M402" i="1"/>
  <c r="B415" i="1"/>
  <c r="M415" i="1"/>
  <c r="B416" i="1"/>
  <c r="M416" i="1"/>
  <c r="B439" i="1"/>
  <c r="M439" i="1"/>
  <c r="B433" i="1"/>
  <c r="M433" i="1"/>
  <c r="B440" i="1"/>
  <c r="M440" i="1"/>
  <c r="B429" i="1"/>
  <c r="M429" i="1"/>
  <c r="B441" i="1"/>
  <c r="M441" i="1"/>
  <c r="B436" i="1"/>
  <c r="M436" i="1"/>
  <c r="B432" i="1"/>
  <c r="M432" i="1"/>
  <c r="B431" i="1"/>
  <c r="M431" i="1"/>
  <c r="B438" i="1"/>
  <c r="M438" i="1"/>
  <c r="B437" i="1"/>
  <c r="M437" i="1"/>
  <c r="B435" i="1"/>
  <c r="M435" i="1"/>
  <c r="B434" i="1"/>
  <c r="M434" i="1"/>
  <c r="B430" i="1"/>
  <c r="M430" i="1"/>
  <c r="B444" i="1"/>
  <c r="M444" i="1"/>
  <c r="B445" i="1"/>
  <c r="M445" i="1"/>
  <c r="B443" i="1"/>
  <c r="M443" i="1"/>
  <c r="B448" i="1"/>
  <c r="M448" i="1"/>
  <c r="B454" i="1"/>
  <c r="M454" i="1"/>
  <c r="B453" i="1"/>
  <c r="M453" i="1"/>
  <c r="B455" i="1"/>
  <c r="M455" i="1"/>
  <c r="B481" i="1"/>
  <c r="M481" i="1"/>
  <c r="B480" i="1"/>
  <c r="M480" i="1"/>
  <c r="B482" i="1"/>
  <c r="M482" i="1"/>
  <c r="B540" i="1"/>
  <c r="M540" i="1"/>
  <c r="B542" i="1"/>
  <c r="M542" i="1"/>
  <c r="B534" i="1"/>
  <c r="M534" i="1"/>
  <c r="B536" i="1"/>
  <c r="M536" i="1"/>
  <c r="B538" i="1"/>
  <c r="M538" i="1"/>
  <c r="B539" i="1"/>
  <c r="M539" i="1"/>
  <c r="B541" i="1"/>
  <c r="M541" i="1"/>
  <c r="B537" i="1"/>
  <c r="M537" i="1"/>
  <c r="B535" i="1"/>
  <c r="M535" i="1"/>
  <c r="B555" i="1"/>
  <c r="M555" i="1"/>
  <c r="B556" i="1"/>
  <c r="M556" i="1"/>
  <c r="B552" i="1"/>
  <c r="M552" i="1"/>
  <c r="B549" i="1"/>
  <c r="M549" i="1"/>
  <c r="B550" i="1"/>
  <c r="M550" i="1"/>
  <c r="B551" i="1"/>
  <c r="M551" i="1"/>
  <c r="B553" i="1"/>
  <c r="M553" i="1"/>
  <c r="B554" i="1"/>
  <c r="M554" i="1"/>
  <c r="B561" i="1"/>
  <c r="M561" i="1"/>
  <c r="B560" i="1"/>
  <c r="M560" i="1"/>
  <c r="B563" i="1"/>
  <c r="M563" i="1"/>
  <c r="B568" i="1"/>
  <c r="M568" i="1"/>
  <c r="B586" i="1"/>
  <c r="M586" i="1"/>
  <c r="B584" i="1"/>
  <c r="M584" i="1"/>
  <c r="B591" i="1"/>
  <c r="M591" i="1"/>
  <c r="B589" i="1"/>
  <c r="M589" i="1"/>
  <c r="B580" i="1"/>
  <c r="M580" i="1"/>
  <c r="B588" i="1"/>
  <c r="M588" i="1"/>
  <c r="B582" i="1"/>
  <c r="M582" i="1"/>
  <c r="B585" i="1"/>
  <c r="M585" i="1"/>
  <c r="B587" i="1"/>
  <c r="M587" i="1"/>
  <c r="B577" i="1"/>
  <c r="M577" i="1"/>
  <c r="B578" i="1"/>
  <c r="M578" i="1"/>
  <c r="B583" i="1"/>
  <c r="M583" i="1"/>
  <c r="B579" i="1"/>
  <c r="M579" i="1"/>
  <c r="B581" i="1"/>
  <c r="M581" i="1"/>
  <c r="B590" i="1"/>
  <c r="M590" i="1"/>
  <c r="B597" i="1"/>
  <c r="M597" i="1"/>
  <c r="B594" i="1"/>
  <c r="M594" i="1"/>
  <c r="B593" i="1"/>
  <c r="M593" i="1"/>
  <c r="B595" i="1"/>
  <c r="M595" i="1"/>
  <c r="B596" i="1"/>
  <c r="M596" i="1"/>
  <c r="B598" i="1"/>
  <c r="M598" i="1"/>
  <c r="B592" i="1"/>
  <c r="M592" i="1"/>
  <c r="B607" i="1"/>
  <c r="M607" i="1"/>
  <c r="B606" i="1"/>
  <c r="M606" i="1"/>
  <c r="B618" i="1"/>
  <c r="M618" i="1"/>
  <c r="B620" i="1"/>
  <c r="M620" i="1"/>
  <c r="B619" i="1"/>
  <c r="M619" i="1"/>
  <c r="B621" i="1"/>
  <c r="M621" i="1"/>
  <c r="B629" i="1"/>
  <c r="M629" i="1"/>
  <c r="B627" i="1"/>
  <c r="M627" i="1"/>
  <c r="B631" i="1"/>
  <c r="M631" i="1"/>
  <c r="B630" i="1"/>
  <c r="M630" i="1"/>
  <c r="B624" i="1"/>
  <c r="M624" i="1"/>
  <c r="B628" i="1"/>
  <c r="M628" i="1"/>
  <c r="B625" i="1"/>
  <c r="M625" i="1"/>
  <c r="B626" i="1"/>
  <c r="M626" i="1"/>
  <c r="B658" i="1"/>
  <c r="M658" i="1"/>
  <c r="B657" i="1"/>
  <c r="M657" i="1"/>
  <c r="B654" i="1"/>
  <c r="M654" i="1"/>
  <c r="B653" i="1"/>
  <c r="M653" i="1"/>
  <c r="B652" i="1"/>
  <c r="M652" i="1"/>
  <c r="B656" i="1"/>
  <c r="M656" i="1"/>
  <c r="B655" i="1"/>
  <c r="M655" i="1"/>
  <c r="B651" i="1"/>
  <c r="M651" i="1"/>
  <c r="B669" i="1"/>
  <c r="M669" i="1"/>
  <c r="B664" i="1"/>
  <c r="M664" i="1"/>
  <c r="B665" i="1"/>
  <c r="M665" i="1"/>
  <c r="B668" i="1"/>
  <c r="M668" i="1"/>
  <c r="B662" i="1"/>
  <c r="M662" i="1"/>
  <c r="B667" i="1"/>
  <c r="M667" i="1"/>
  <c r="B663" i="1"/>
  <c r="M663" i="1"/>
  <c r="B670" i="1"/>
  <c r="M670" i="1"/>
  <c r="B666" i="1"/>
  <c r="M666" i="1"/>
  <c r="B677" i="1"/>
  <c r="M677" i="1"/>
  <c r="B674" i="1"/>
  <c r="M674" i="1"/>
  <c r="B675" i="1"/>
  <c r="M675" i="1"/>
  <c r="B676" i="1"/>
  <c r="M676" i="1"/>
  <c r="B689" i="1"/>
  <c r="M689" i="1"/>
  <c r="B690" i="1"/>
  <c r="M690" i="1"/>
  <c r="B688" i="1"/>
  <c r="M688" i="1"/>
  <c r="B687" i="1"/>
  <c r="M687" i="1"/>
  <c r="B686" i="1"/>
  <c r="M686" i="1"/>
  <c r="B691" i="1"/>
  <c r="M691" i="1"/>
  <c r="B722" i="1"/>
  <c r="M722" i="1"/>
  <c r="B721" i="1"/>
  <c r="M721" i="1"/>
  <c r="B723" i="1"/>
  <c r="M723" i="1"/>
  <c r="B724" i="1"/>
  <c r="M724" i="1"/>
  <c r="B725" i="1"/>
  <c r="M725" i="1"/>
  <c r="B2" i="1"/>
  <c r="M2" i="1"/>
  <c r="B21" i="1"/>
  <c r="M21" i="1"/>
  <c r="B56" i="1"/>
  <c r="M56" i="1"/>
  <c r="B58" i="1"/>
  <c r="M58" i="1"/>
  <c r="B60" i="1"/>
  <c r="M60" i="1"/>
  <c r="B61" i="1"/>
  <c r="M61" i="1"/>
  <c r="B62" i="1"/>
  <c r="M62" i="1"/>
  <c r="B63" i="1"/>
  <c r="M63" i="1"/>
  <c r="B67" i="1"/>
  <c r="M67" i="1"/>
  <c r="B87" i="1"/>
  <c r="M87" i="1"/>
  <c r="B95" i="1"/>
  <c r="M95" i="1"/>
  <c r="B94" i="1"/>
  <c r="M94" i="1"/>
  <c r="B42" i="1"/>
  <c r="M42" i="1"/>
  <c r="B57" i="1"/>
  <c r="M57" i="1"/>
  <c r="B138" i="1"/>
  <c r="M138" i="1"/>
  <c r="B166" i="1"/>
  <c r="M166" i="1"/>
  <c r="B172" i="1"/>
  <c r="M172" i="1"/>
  <c r="B177" i="1"/>
  <c r="M177" i="1"/>
  <c r="B247" i="1"/>
  <c r="M247" i="1"/>
  <c r="B266" i="1"/>
  <c r="M266" i="1"/>
  <c r="B268" i="1"/>
  <c r="M268" i="1"/>
  <c r="B283" i="1"/>
  <c r="M283" i="1"/>
  <c r="B302" i="1"/>
  <c r="M302" i="1"/>
  <c r="B301" i="1"/>
  <c r="M301" i="1"/>
  <c r="B323" i="1"/>
  <c r="M323" i="1"/>
  <c r="B322" i="1"/>
  <c r="M322" i="1"/>
  <c r="B324" i="1"/>
  <c r="M324" i="1"/>
  <c r="B327" i="1"/>
  <c r="M327" i="1"/>
  <c r="B334" i="1"/>
  <c r="M334" i="1"/>
  <c r="B343" i="1"/>
  <c r="M343" i="1"/>
  <c r="B344" i="1"/>
  <c r="M344" i="1"/>
  <c r="B446" i="1"/>
  <c r="M446" i="1"/>
  <c r="B449" i="1"/>
  <c r="M449" i="1"/>
  <c r="B456" i="1"/>
  <c r="M456" i="1"/>
  <c r="B483" i="1"/>
  <c r="M483" i="1"/>
  <c r="B489" i="1"/>
  <c r="M489" i="1"/>
  <c r="B503" i="1"/>
  <c r="M503" i="1"/>
  <c r="B564" i="1"/>
  <c r="M564" i="1"/>
  <c r="B632" i="1"/>
  <c r="M632" i="1"/>
  <c r="B712" i="1"/>
  <c r="M712" i="1"/>
  <c r="B713" i="1"/>
  <c r="M713" i="1"/>
  <c r="B715" i="1"/>
  <c r="M715" i="1"/>
  <c r="B726" i="1"/>
  <c r="M726" i="1"/>
  <c r="B380" i="1"/>
  <c r="M380" i="1"/>
  <c r="B685" i="1"/>
  <c r="M685" i="1"/>
  <c r="B680" i="1"/>
  <c r="M680" i="1"/>
  <c r="B720" i="1"/>
  <c r="M720" i="1"/>
  <c r="B46" i="1"/>
  <c r="M46" i="1"/>
  <c r="B40" i="1"/>
  <c r="M40" i="1"/>
  <c r="B45" i="1"/>
  <c r="M45" i="1"/>
  <c r="B47" i="1"/>
  <c r="M47" i="1"/>
  <c r="B43" i="1"/>
  <c r="M43" i="1"/>
  <c r="B48" i="1"/>
  <c r="M48" i="1"/>
  <c r="L459" i="1"/>
  <c r="N459" i="1"/>
  <c r="B459" i="1"/>
  <c r="M459" i="1"/>
  <c r="B21" i="11"/>
  <c r="B20" i="10"/>
  <c r="H118" i="9"/>
  <c r="B17" i="11"/>
  <c r="B18" i="11"/>
  <c r="N1" i="10"/>
  <c r="N2" i="10"/>
  <c r="N3" i="10"/>
  <c r="N4" i="10"/>
  <c r="N5" i="10"/>
  <c r="N6" i="10"/>
  <c r="N7" i="10"/>
  <c r="N8" i="10"/>
  <c r="N9" i="10"/>
  <c r="N10" i="10"/>
  <c r="B16" i="10"/>
  <c r="N22" i="10"/>
  <c r="N23" i="10"/>
  <c r="N24" i="10"/>
  <c r="N25" i="10"/>
  <c r="N26" i="10"/>
  <c r="B66" i="1"/>
  <c r="M66" i="1"/>
  <c r="N66" i="1"/>
  <c r="L66" i="1"/>
  <c r="B65" i="1"/>
  <c r="M65" i="1"/>
  <c r="N65" i="1"/>
  <c r="L65" i="1"/>
  <c r="B69" i="1"/>
  <c r="M69" i="1"/>
  <c r="L69" i="1"/>
  <c r="B72" i="1"/>
  <c r="M72" i="1"/>
  <c r="L72" i="1"/>
  <c r="B88" i="1"/>
  <c r="M88" i="1"/>
  <c r="L88" i="1"/>
  <c r="B96" i="1"/>
  <c r="M96" i="1"/>
  <c r="N96" i="1"/>
  <c r="L96" i="1"/>
  <c r="B97" i="1"/>
  <c r="M97" i="1"/>
  <c r="L97" i="1"/>
  <c r="B110" i="1"/>
  <c r="M110" i="1"/>
  <c r="L110" i="1"/>
  <c r="B114" i="1"/>
  <c r="M114" i="1"/>
  <c r="L114" i="1"/>
  <c r="B113" i="1"/>
  <c r="M113" i="1"/>
  <c r="L113" i="1"/>
  <c r="B26" i="1"/>
  <c r="M26" i="1"/>
  <c r="L26" i="1"/>
  <c r="B30" i="1"/>
  <c r="M30" i="1"/>
  <c r="N30" i="1"/>
  <c r="L30" i="1"/>
  <c r="B49" i="1"/>
  <c r="M49" i="1"/>
  <c r="L49" i="1"/>
  <c r="B116" i="1"/>
  <c r="M116" i="1"/>
  <c r="L116" i="1"/>
  <c r="B121" i="1"/>
  <c r="M121" i="1"/>
  <c r="L121" i="1"/>
  <c r="B126" i="1"/>
  <c r="M126" i="1"/>
  <c r="L126" i="1"/>
  <c r="B81" i="1"/>
  <c r="M81" i="1"/>
  <c r="L81" i="1"/>
  <c r="B171" i="1"/>
  <c r="M171" i="1"/>
  <c r="N171" i="1"/>
  <c r="L171" i="1"/>
  <c r="B174" i="1"/>
  <c r="M174" i="1"/>
  <c r="N174" i="1"/>
  <c r="L174" i="1"/>
  <c r="B173" i="1"/>
  <c r="M173" i="1"/>
  <c r="N173" i="1"/>
  <c r="L173" i="1"/>
  <c r="B180" i="1"/>
  <c r="M180" i="1"/>
  <c r="N180" i="1"/>
  <c r="L180" i="1"/>
  <c r="B181" i="1"/>
  <c r="M181" i="1"/>
  <c r="N181" i="1"/>
  <c r="L181" i="1"/>
  <c r="B182" i="1"/>
  <c r="M182" i="1"/>
  <c r="N182" i="1"/>
  <c r="L182" i="1"/>
  <c r="B255" i="1"/>
  <c r="M255" i="1"/>
  <c r="N255" i="1"/>
  <c r="L255" i="1"/>
  <c r="B248" i="1"/>
  <c r="M248" i="1"/>
  <c r="N248" i="1"/>
  <c r="L248" i="1"/>
  <c r="B267" i="1"/>
  <c r="M267" i="1"/>
  <c r="N267" i="1"/>
  <c r="L267" i="1"/>
  <c r="B272" i="1"/>
  <c r="M272" i="1"/>
  <c r="N272" i="1"/>
  <c r="L272" i="1"/>
  <c r="B271" i="1"/>
  <c r="M271" i="1"/>
  <c r="N271" i="1"/>
  <c r="L271" i="1"/>
  <c r="B279" i="1"/>
  <c r="M279" i="1"/>
  <c r="N279" i="1"/>
  <c r="L279" i="1"/>
  <c r="B280" i="1"/>
  <c r="M280" i="1"/>
  <c r="N280" i="1"/>
  <c r="L280" i="1"/>
  <c r="B284" i="1"/>
  <c r="M284" i="1"/>
  <c r="N284" i="1"/>
  <c r="L284" i="1"/>
  <c r="B287" i="1"/>
  <c r="M287" i="1"/>
  <c r="N287" i="1"/>
  <c r="L287" i="1"/>
  <c r="B285" i="1"/>
  <c r="M285" i="1"/>
  <c r="N285" i="1"/>
  <c r="L285" i="1"/>
  <c r="B289" i="1"/>
  <c r="M289" i="1"/>
  <c r="N289" i="1"/>
  <c r="L289" i="1"/>
  <c r="B288" i="1"/>
  <c r="M288" i="1"/>
  <c r="N288" i="1"/>
  <c r="L288" i="1"/>
  <c r="B297" i="1"/>
  <c r="M297" i="1"/>
  <c r="N297" i="1"/>
  <c r="L297" i="1"/>
  <c r="B290" i="1"/>
  <c r="M290" i="1"/>
  <c r="N290" i="1"/>
  <c r="L290" i="1"/>
  <c r="B298" i="1"/>
  <c r="M298" i="1"/>
  <c r="N298" i="1"/>
  <c r="L298" i="1"/>
  <c r="B303" i="1"/>
  <c r="M303" i="1"/>
  <c r="N303" i="1"/>
  <c r="L303" i="1"/>
  <c r="B304" i="1"/>
  <c r="M304" i="1"/>
  <c r="N304" i="1"/>
  <c r="L304" i="1"/>
  <c r="B325" i="1"/>
  <c r="M325" i="1"/>
  <c r="N325" i="1"/>
  <c r="L325" i="1"/>
  <c r="B326" i="1"/>
  <c r="M326" i="1"/>
  <c r="N326" i="1"/>
  <c r="L326" i="1"/>
  <c r="B328" i="1"/>
  <c r="M328" i="1"/>
  <c r="N328" i="1"/>
  <c r="L328" i="1"/>
  <c r="B331" i="1"/>
  <c r="M331" i="1"/>
  <c r="N331" i="1"/>
  <c r="L331" i="1"/>
  <c r="B332" i="1"/>
  <c r="M332" i="1"/>
  <c r="N332" i="1"/>
  <c r="L332" i="1"/>
  <c r="B335" i="1"/>
  <c r="M335" i="1"/>
  <c r="N335" i="1"/>
  <c r="L335" i="1"/>
  <c r="B336" i="1"/>
  <c r="M336" i="1"/>
  <c r="N336" i="1"/>
  <c r="L336" i="1"/>
  <c r="B355" i="1"/>
  <c r="M355" i="1"/>
  <c r="N355" i="1"/>
  <c r="L355" i="1"/>
  <c r="B357" i="1"/>
  <c r="M357" i="1"/>
  <c r="N357" i="1"/>
  <c r="L357" i="1"/>
  <c r="B356" i="1"/>
  <c r="M356" i="1"/>
  <c r="N356" i="1"/>
  <c r="L356" i="1"/>
  <c r="B358" i="1"/>
  <c r="M358" i="1"/>
  <c r="N358" i="1"/>
  <c r="L358" i="1"/>
  <c r="B405" i="1"/>
  <c r="M405" i="1"/>
  <c r="N405" i="1"/>
  <c r="L405" i="1"/>
  <c r="B406" i="1"/>
  <c r="M406" i="1"/>
  <c r="N406" i="1"/>
  <c r="L406" i="1"/>
  <c r="B411" i="1"/>
  <c r="M411" i="1"/>
  <c r="N411" i="1"/>
  <c r="L411" i="1"/>
  <c r="B410" i="1"/>
  <c r="M410" i="1"/>
  <c r="N410" i="1"/>
  <c r="L410" i="1"/>
  <c r="B417" i="1"/>
  <c r="M417" i="1"/>
  <c r="N417" i="1"/>
  <c r="L417" i="1"/>
  <c r="B418" i="1"/>
  <c r="M418" i="1"/>
  <c r="N418" i="1"/>
  <c r="L418" i="1"/>
  <c r="B447" i="1"/>
  <c r="M447" i="1"/>
  <c r="N447" i="1"/>
  <c r="L447" i="1"/>
  <c r="B442" i="1"/>
  <c r="M442" i="1"/>
  <c r="N442" i="1"/>
  <c r="L442" i="1"/>
  <c r="B450" i="1"/>
  <c r="M450" i="1"/>
  <c r="N450" i="1"/>
  <c r="L450" i="1"/>
  <c r="B458" i="1"/>
  <c r="M458" i="1"/>
  <c r="N458" i="1"/>
  <c r="L458" i="1"/>
  <c r="B457" i="1"/>
  <c r="M457" i="1"/>
  <c r="N457" i="1"/>
  <c r="L457" i="1"/>
  <c r="B460" i="1"/>
  <c r="M460" i="1"/>
  <c r="N460" i="1"/>
  <c r="L460" i="1"/>
  <c r="B469" i="1"/>
  <c r="M469" i="1"/>
  <c r="N469" i="1"/>
  <c r="L469" i="1"/>
  <c r="B471" i="1"/>
  <c r="M471" i="1"/>
  <c r="N471" i="1"/>
  <c r="L471" i="1"/>
  <c r="B472" i="1"/>
  <c r="M472" i="1"/>
  <c r="N472" i="1"/>
  <c r="L472" i="1"/>
  <c r="B485" i="1"/>
  <c r="M485" i="1"/>
  <c r="N485" i="1"/>
  <c r="L485" i="1"/>
  <c r="B484" i="1"/>
  <c r="M484" i="1"/>
  <c r="N484" i="1"/>
  <c r="L484" i="1"/>
  <c r="B486" i="1"/>
  <c r="M486" i="1"/>
  <c r="N486" i="1"/>
  <c r="L486" i="1"/>
  <c r="B487" i="1"/>
  <c r="M487" i="1"/>
  <c r="N487" i="1"/>
  <c r="L487" i="1"/>
  <c r="B491" i="1"/>
  <c r="M491" i="1"/>
  <c r="N491" i="1"/>
  <c r="L491" i="1"/>
  <c r="B490" i="1"/>
  <c r="M490" i="1"/>
  <c r="N490" i="1"/>
  <c r="L490" i="1"/>
  <c r="B492" i="1"/>
  <c r="M492" i="1"/>
  <c r="N492" i="1"/>
  <c r="L492" i="1"/>
  <c r="B493" i="1"/>
  <c r="M493" i="1"/>
  <c r="N493" i="1"/>
  <c r="L493" i="1"/>
  <c r="B495" i="1"/>
  <c r="M495" i="1"/>
  <c r="N495" i="1"/>
  <c r="L495" i="1"/>
  <c r="B496" i="1"/>
  <c r="M496" i="1"/>
  <c r="N496" i="1"/>
  <c r="L496" i="1"/>
  <c r="B497" i="1"/>
  <c r="M497" i="1"/>
  <c r="N497" i="1"/>
  <c r="L497" i="1"/>
  <c r="B505" i="1"/>
  <c r="M505" i="1"/>
  <c r="N505" i="1"/>
  <c r="L505" i="1"/>
  <c r="B504" i="1"/>
  <c r="M504" i="1"/>
  <c r="N504" i="1"/>
  <c r="L504" i="1"/>
  <c r="B543" i="1"/>
  <c r="M543" i="1"/>
  <c r="N543" i="1"/>
  <c r="L543" i="1"/>
  <c r="B558" i="1"/>
  <c r="M558" i="1"/>
  <c r="N558" i="1"/>
  <c r="L558" i="1"/>
  <c r="B559" i="1"/>
  <c r="M559" i="1"/>
  <c r="N559" i="1"/>
  <c r="L559" i="1"/>
  <c r="B565" i="1"/>
  <c r="M565" i="1"/>
  <c r="N565" i="1"/>
  <c r="L565" i="1"/>
  <c r="B566" i="1"/>
  <c r="M566" i="1"/>
  <c r="N566" i="1"/>
  <c r="L566" i="1"/>
  <c r="B570" i="1"/>
  <c r="M570" i="1"/>
  <c r="N570" i="1"/>
  <c r="L570" i="1"/>
  <c r="B569" i="1"/>
  <c r="M569" i="1"/>
  <c r="N569" i="1"/>
  <c r="L569" i="1"/>
  <c r="B599" i="1"/>
  <c r="M599" i="1"/>
  <c r="N599" i="1"/>
  <c r="L599" i="1"/>
  <c r="B71" i="1"/>
  <c r="M71" i="1"/>
  <c r="L71" i="1"/>
  <c r="B70" i="1"/>
  <c r="M70" i="1"/>
  <c r="L70" i="1"/>
  <c r="B89" i="1"/>
  <c r="M89" i="1"/>
  <c r="L89" i="1"/>
  <c r="B329" i="1"/>
  <c r="M329" i="1"/>
  <c r="N329" i="1"/>
  <c r="L329" i="1"/>
  <c r="B337" i="1"/>
  <c r="M337" i="1"/>
  <c r="N337" i="1"/>
  <c r="L337" i="1"/>
  <c r="B379" i="1"/>
  <c r="M379" i="1"/>
  <c r="N379" i="1"/>
  <c r="L379" i="1"/>
  <c r="B385" i="1"/>
  <c r="M385" i="1"/>
  <c r="N385" i="1"/>
  <c r="L385" i="1"/>
  <c r="B382" i="1"/>
  <c r="M382" i="1"/>
  <c r="N382" i="1"/>
  <c r="L382" i="1"/>
  <c r="B386" i="1"/>
  <c r="M386" i="1"/>
  <c r="N386" i="1"/>
  <c r="L386" i="1"/>
  <c r="B384" i="1"/>
  <c r="M384" i="1"/>
  <c r="N384" i="1"/>
  <c r="L384" i="1"/>
  <c r="B383" i="1"/>
  <c r="M383" i="1"/>
  <c r="N383" i="1"/>
  <c r="L383" i="1"/>
  <c r="B381" i="1"/>
  <c r="M381" i="1"/>
  <c r="N381" i="1"/>
  <c r="L381" i="1"/>
  <c r="B404" i="1"/>
  <c r="M404" i="1"/>
  <c r="N404" i="1"/>
  <c r="L404" i="1"/>
  <c r="B44" i="1"/>
  <c r="M44" i="1"/>
  <c r="L44" i="1"/>
  <c r="B76" i="1"/>
  <c r="M76" i="1"/>
  <c r="N76" i="1"/>
  <c r="L76" i="1"/>
  <c r="B35" i="1"/>
  <c r="M35" i="1"/>
  <c r="L35" i="1"/>
  <c r="B23" i="1"/>
  <c r="M23" i="1"/>
  <c r="N23" i="1"/>
  <c r="L23" i="1"/>
  <c r="B34" i="1"/>
  <c r="M34" i="1"/>
  <c r="L34" i="1"/>
  <c r="B31" i="1"/>
  <c r="M31" i="1"/>
  <c r="L31" i="1"/>
  <c r="B36" i="1"/>
  <c r="M36" i="1"/>
  <c r="L36" i="1"/>
  <c r="B27" i="1"/>
  <c r="M27" i="1"/>
  <c r="L27" i="1"/>
  <c r="B25" i="1"/>
  <c r="M25" i="1"/>
  <c r="L25" i="1"/>
  <c r="B32" i="1"/>
  <c r="M32" i="1"/>
  <c r="N32" i="1"/>
  <c r="L32" i="1"/>
  <c r="B38" i="1"/>
  <c r="M38" i="1"/>
  <c r="L38" i="1"/>
  <c r="B28" i="1"/>
  <c r="M28" i="1"/>
  <c r="L28" i="1"/>
  <c r="B39" i="1"/>
  <c r="M39" i="1"/>
  <c r="L39" i="1"/>
  <c r="B22" i="1"/>
  <c r="M22" i="1"/>
  <c r="L22" i="1"/>
  <c r="B29" i="1"/>
  <c r="M29" i="1"/>
  <c r="L29" i="1"/>
  <c r="B91" i="1"/>
  <c r="M91" i="1"/>
  <c r="L91" i="1"/>
  <c r="B92" i="1"/>
  <c r="M92" i="1"/>
  <c r="N92" i="1"/>
  <c r="L92" i="1"/>
  <c r="B90" i="1"/>
  <c r="M90" i="1"/>
  <c r="L90" i="1"/>
  <c r="B98" i="1"/>
  <c r="M98" i="1"/>
  <c r="N98" i="1"/>
  <c r="L98" i="1"/>
  <c r="B99" i="1"/>
  <c r="M99" i="1"/>
  <c r="L99" i="1"/>
  <c r="B109" i="1"/>
  <c r="M109" i="1"/>
  <c r="L109" i="1"/>
  <c r="B100" i="1"/>
  <c r="M100" i="1"/>
  <c r="N100" i="1"/>
  <c r="L100" i="1"/>
  <c r="B101" i="1"/>
  <c r="M101" i="1"/>
  <c r="L101" i="1"/>
  <c r="B102" i="1"/>
  <c r="M102" i="1"/>
  <c r="N102" i="1"/>
  <c r="L102" i="1"/>
  <c r="B103" i="1"/>
  <c r="M103" i="1"/>
  <c r="N103" i="1"/>
  <c r="L103" i="1"/>
  <c r="B104" i="1"/>
  <c r="M104" i="1"/>
  <c r="N104" i="1"/>
  <c r="L104" i="1"/>
  <c r="B105" i="1"/>
  <c r="M105" i="1"/>
  <c r="L105" i="1"/>
  <c r="B106" i="1"/>
  <c r="M106" i="1"/>
  <c r="N106" i="1"/>
  <c r="L106" i="1"/>
  <c r="B107" i="1"/>
  <c r="M107" i="1"/>
  <c r="L107" i="1"/>
  <c r="B108" i="1"/>
  <c r="M108" i="1"/>
  <c r="N108" i="1"/>
  <c r="L108" i="1"/>
  <c r="B41" i="1"/>
  <c r="M41" i="1"/>
  <c r="N41" i="1"/>
  <c r="L41" i="1"/>
  <c r="B33" i="1"/>
  <c r="M33" i="1"/>
  <c r="L33" i="1"/>
  <c r="B54" i="1"/>
  <c r="M54" i="1"/>
  <c r="L54" i="1"/>
  <c r="B144" i="1"/>
  <c r="M144" i="1"/>
  <c r="N144" i="1"/>
  <c r="L144" i="1"/>
  <c r="B142" i="1"/>
  <c r="M142" i="1"/>
  <c r="N142" i="1"/>
  <c r="L142" i="1"/>
  <c r="B140" i="1"/>
  <c r="M140" i="1"/>
  <c r="N140" i="1"/>
  <c r="L140" i="1"/>
  <c r="B145" i="1"/>
  <c r="M145" i="1"/>
  <c r="N145" i="1"/>
  <c r="L145" i="1"/>
  <c r="B141" i="1"/>
  <c r="M141" i="1"/>
  <c r="N141" i="1"/>
  <c r="L141" i="1"/>
  <c r="B143" i="1"/>
  <c r="M143" i="1"/>
  <c r="N143" i="1"/>
  <c r="L143" i="1"/>
  <c r="B139" i="1"/>
  <c r="M139" i="1"/>
  <c r="N139" i="1"/>
  <c r="L139" i="1"/>
  <c r="B176" i="1"/>
  <c r="M176" i="1"/>
  <c r="N176" i="1"/>
  <c r="L176" i="1"/>
  <c r="B189" i="1"/>
  <c r="M189" i="1"/>
  <c r="N189" i="1"/>
  <c r="L189" i="1"/>
  <c r="B185" i="1"/>
  <c r="M185" i="1"/>
  <c r="N185" i="1"/>
  <c r="L185" i="1"/>
  <c r="B193" i="1"/>
  <c r="M193" i="1"/>
  <c r="N193" i="1"/>
  <c r="L193" i="1"/>
  <c r="B194" i="1"/>
  <c r="M194" i="1"/>
  <c r="N194" i="1"/>
  <c r="L194" i="1"/>
  <c r="B203" i="1"/>
  <c r="M203" i="1"/>
  <c r="N203" i="1"/>
  <c r="L203" i="1"/>
  <c r="B206" i="1"/>
  <c r="M206" i="1"/>
  <c r="N206" i="1"/>
  <c r="L206" i="1"/>
  <c r="B186" i="1"/>
  <c r="M186" i="1"/>
  <c r="N186" i="1"/>
  <c r="L186" i="1"/>
  <c r="B208" i="1"/>
  <c r="M208" i="1"/>
  <c r="N208" i="1"/>
  <c r="L208" i="1"/>
  <c r="B200" i="1"/>
  <c r="M200" i="1"/>
  <c r="N200" i="1"/>
  <c r="L200" i="1"/>
  <c r="B215" i="1"/>
  <c r="M215" i="1"/>
  <c r="N215" i="1"/>
  <c r="L215" i="1"/>
  <c r="B183" i="1"/>
  <c r="M183" i="1"/>
  <c r="N183" i="1"/>
  <c r="L183" i="1"/>
  <c r="B195" i="1"/>
  <c r="M195" i="1"/>
  <c r="N195" i="1"/>
  <c r="L195" i="1"/>
  <c r="B202" i="1"/>
  <c r="M202" i="1"/>
  <c r="N202" i="1"/>
  <c r="L202" i="1"/>
  <c r="B205" i="1"/>
  <c r="M205" i="1"/>
  <c r="N205" i="1"/>
  <c r="L205" i="1"/>
  <c r="B211" i="1"/>
  <c r="M211" i="1"/>
  <c r="N211" i="1"/>
  <c r="L211" i="1"/>
  <c r="B217" i="1"/>
  <c r="M217" i="1"/>
  <c r="N217" i="1"/>
  <c r="L217" i="1"/>
  <c r="B187" i="1"/>
  <c r="M187" i="1"/>
  <c r="N187" i="1"/>
  <c r="L187" i="1"/>
  <c r="B188" i="1"/>
  <c r="M188" i="1"/>
  <c r="N188" i="1"/>
  <c r="L188" i="1"/>
  <c r="B190" i="1"/>
  <c r="M190" i="1"/>
  <c r="N190" i="1"/>
  <c r="L190" i="1"/>
  <c r="B204" i="1"/>
  <c r="M204" i="1"/>
  <c r="N204" i="1"/>
  <c r="L204" i="1"/>
  <c r="B210" i="1"/>
  <c r="M210" i="1"/>
  <c r="N210" i="1"/>
  <c r="L210" i="1"/>
  <c r="B213" i="1"/>
  <c r="M213" i="1"/>
  <c r="N213" i="1"/>
  <c r="L213" i="1"/>
  <c r="B216" i="1"/>
  <c r="M216" i="1"/>
  <c r="N216" i="1"/>
  <c r="L216" i="1"/>
  <c r="B196" i="1"/>
  <c r="M196" i="1"/>
  <c r="N196" i="1"/>
  <c r="L196" i="1"/>
  <c r="B197" i="1"/>
  <c r="M197" i="1"/>
  <c r="N197" i="1"/>
  <c r="L197" i="1"/>
  <c r="B207" i="1"/>
  <c r="M207" i="1"/>
  <c r="N207" i="1"/>
  <c r="L207" i="1"/>
  <c r="B214" i="1"/>
  <c r="M214" i="1"/>
  <c r="N214" i="1"/>
  <c r="L214" i="1"/>
  <c r="B198" i="1"/>
  <c r="M198" i="1"/>
  <c r="N198" i="1"/>
  <c r="L198" i="1"/>
  <c r="B199" i="1"/>
  <c r="M199" i="1"/>
  <c r="N199" i="1"/>
  <c r="L199" i="1"/>
  <c r="B184" i="1"/>
  <c r="M184" i="1"/>
  <c r="N184" i="1"/>
  <c r="L184" i="1"/>
  <c r="B191" i="1"/>
  <c r="M191" i="1"/>
  <c r="N191" i="1"/>
  <c r="L191" i="1"/>
  <c r="B192" i="1"/>
  <c r="M192" i="1"/>
  <c r="N192" i="1"/>
  <c r="L192" i="1"/>
  <c r="B212" i="1"/>
  <c r="M212" i="1"/>
  <c r="N212" i="1"/>
  <c r="L212" i="1"/>
  <c r="B209" i="1"/>
  <c r="M209" i="1"/>
  <c r="N209" i="1"/>
  <c r="L209" i="1"/>
  <c r="B201" i="1"/>
  <c r="M201" i="1"/>
  <c r="N201" i="1"/>
  <c r="L201" i="1"/>
  <c r="B259" i="1"/>
  <c r="M259" i="1"/>
  <c r="N259" i="1"/>
  <c r="L259" i="1"/>
  <c r="B257" i="1"/>
  <c r="M257" i="1"/>
  <c r="N257" i="1"/>
  <c r="L257" i="1"/>
  <c r="B258" i="1"/>
  <c r="M258" i="1"/>
  <c r="N258" i="1"/>
  <c r="L258" i="1"/>
  <c r="B256" i="1"/>
  <c r="M256" i="1"/>
  <c r="N256" i="1"/>
  <c r="L256" i="1"/>
  <c r="B281" i="1"/>
  <c r="M281" i="1"/>
  <c r="N281" i="1"/>
  <c r="L281" i="1"/>
  <c r="B282" i="1"/>
  <c r="M282" i="1"/>
  <c r="N282" i="1"/>
  <c r="L282" i="1"/>
  <c r="B286" i="1"/>
  <c r="M286" i="1"/>
  <c r="N286" i="1"/>
  <c r="L286" i="1"/>
  <c r="B306" i="1"/>
  <c r="M306" i="1"/>
  <c r="N306" i="1"/>
  <c r="L306" i="1"/>
  <c r="B315" i="1"/>
  <c r="M315" i="1"/>
  <c r="N315" i="1"/>
  <c r="L315" i="1"/>
  <c r="B310" i="1"/>
  <c r="M310" i="1"/>
  <c r="N310" i="1"/>
  <c r="L310" i="1"/>
  <c r="B312" i="1"/>
  <c r="M312" i="1"/>
  <c r="N312" i="1"/>
  <c r="L312" i="1"/>
  <c r="B316" i="1"/>
  <c r="M316" i="1"/>
  <c r="N316" i="1"/>
  <c r="L316" i="1"/>
  <c r="B317" i="1"/>
  <c r="M317" i="1"/>
  <c r="N317" i="1"/>
  <c r="L317" i="1"/>
  <c r="B305" i="1"/>
  <c r="M305" i="1"/>
  <c r="N305" i="1"/>
  <c r="L305" i="1"/>
  <c r="B307" i="1"/>
  <c r="M307" i="1"/>
  <c r="N307" i="1"/>
  <c r="L307" i="1"/>
  <c r="B308" i="1"/>
  <c r="M308" i="1"/>
  <c r="N308" i="1"/>
  <c r="L308" i="1"/>
  <c r="B313" i="1"/>
  <c r="M313" i="1"/>
  <c r="N313" i="1"/>
  <c r="L313" i="1"/>
  <c r="B309" i="1"/>
  <c r="M309" i="1"/>
  <c r="N309" i="1"/>
  <c r="L309" i="1"/>
  <c r="B311" i="1"/>
  <c r="M311" i="1"/>
  <c r="N311" i="1"/>
  <c r="L311" i="1"/>
  <c r="B314" i="1"/>
  <c r="M314" i="1"/>
  <c r="N314" i="1"/>
  <c r="L314" i="1"/>
  <c r="B338" i="1"/>
  <c r="M338" i="1"/>
  <c r="N338" i="1"/>
  <c r="L338" i="1"/>
  <c r="B339" i="1"/>
  <c r="M339" i="1"/>
  <c r="N339" i="1"/>
  <c r="L339" i="1"/>
  <c r="B354" i="1"/>
  <c r="M354" i="1"/>
  <c r="N354" i="1"/>
  <c r="L354" i="1"/>
  <c r="B360" i="1"/>
  <c r="M360" i="1"/>
  <c r="N360" i="1"/>
  <c r="L360" i="1"/>
  <c r="B361" i="1"/>
  <c r="M361" i="1"/>
  <c r="N361" i="1"/>
  <c r="L361" i="1"/>
  <c r="B362" i="1"/>
  <c r="M362" i="1"/>
  <c r="N362" i="1"/>
  <c r="L362" i="1"/>
  <c r="B363" i="1"/>
  <c r="M363" i="1"/>
  <c r="N363" i="1"/>
  <c r="L363" i="1"/>
  <c r="B364" i="1"/>
  <c r="M364" i="1"/>
  <c r="N364" i="1"/>
  <c r="L364" i="1"/>
  <c r="B359" i="1"/>
  <c r="M359" i="1"/>
  <c r="N359" i="1"/>
  <c r="L359" i="1"/>
  <c r="B399" i="1"/>
  <c r="M399" i="1"/>
  <c r="N399" i="1"/>
  <c r="L399" i="1"/>
  <c r="B392" i="1"/>
  <c r="M392" i="1"/>
  <c r="N392" i="1"/>
  <c r="L392" i="1"/>
  <c r="B387" i="1"/>
  <c r="M387" i="1"/>
  <c r="N387" i="1"/>
  <c r="L387" i="1"/>
  <c r="B390" i="1"/>
  <c r="M390" i="1"/>
  <c r="N390" i="1"/>
  <c r="L390" i="1"/>
  <c r="B395" i="1"/>
  <c r="M395" i="1"/>
  <c r="N395" i="1"/>
  <c r="L395" i="1"/>
  <c r="B397" i="1"/>
  <c r="M397" i="1"/>
  <c r="N397" i="1"/>
  <c r="L397" i="1"/>
  <c r="B391" i="1"/>
  <c r="M391" i="1"/>
  <c r="N391" i="1"/>
  <c r="L391" i="1"/>
  <c r="B394" i="1"/>
  <c r="M394" i="1"/>
  <c r="N394" i="1"/>
  <c r="L394" i="1"/>
  <c r="B398" i="1"/>
  <c r="M398" i="1"/>
  <c r="N398" i="1"/>
  <c r="L398" i="1"/>
  <c r="B393" i="1"/>
  <c r="M393" i="1"/>
  <c r="N393" i="1"/>
  <c r="L393" i="1"/>
  <c r="B400" i="1"/>
  <c r="M400" i="1"/>
  <c r="N400" i="1"/>
  <c r="L400" i="1"/>
  <c r="B388" i="1"/>
  <c r="M388" i="1"/>
  <c r="N388" i="1"/>
  <c r="L388" i="1"/>
  <c r="B389" i="1"/>
  <c r="M389" i="1"/>
  <c r="N389" i="1"/>
  <c r="L389" i="1"/>
  <c r="B396" i="1"/>
  <c r="M396" i="1"/>
  <c r="N396" i="1"/>
  <c r="L396" i="1"/>
  <c r="B408" i="1"/>
  <c r="M408" i="1"/>
  <c r="N408" i="1"/>
  <c r="L408" i="1"/>
  <c r="B407" i="1"/>
  <c r="M407" i="1"/>
  <c r="N407" i="1"/>
  <c r="L407" i="1"/>
  <c r="B409" i="1"/>
  <c r="M409" i="1"/>
  <c r="N409" i="1"/>
  <c r="L409" i="1"/>
  <c r="B412" i="1"/>
  <c r="M412" i="1"/>
  <c r="N412" i="1"/>
  <c r="L412" i="1"/>
  <c r="B413" i="1"/>
  <c r="M413" i="1"/>
  <c r="N413" i="1"/>
  <c r="L413" i="1"/>
  <c r="B414" i="1"/>
  <c r="M414" i="1"/>
  <c r="N414" i="1"/>
  <c r="L414" i="1"/>
  <c r="B427" i="1"/>
  <c r="M427" i="1"/>
  <c r="N427" i="1"/>
  <c r="L427" i="1"/>
  <c r="B425" i="1"/>
  <c r="M425" i="1"/>
  <c r="N425" i="1"/>
  <c r="L425" i="1"/>
  <c r="B423" i="1"/>
  <c r="M423" i="1"/>
  <c r="N423" i="1"/>
  <c r="L423" i="1"/>
  <c r="B424" i="1"/>
  <c r="M424" i="1"/>
  <c r="N424" i="1"/>
  <c r="L424" i="1"/>
  <c r="B426" i="1"/>
  <c r="M426" i="1"/>
  <c r="N426" i="1"/>
  <c r="L426" i="1"/>
  <c r="B422" i="1"/>
  <c r="M422" i="1"/>
  <c r="N422" i="1"/>
  <c r="L422" i="1"/>
  <c r="B419" i="1"/>
  <c r="M419" i="1"/>
  <c r="N419" i="1"/>
  <c r="L419" i="1"/>
  <c r="B420" i="1"/>
  <c r="M420" i="1"/>
  <c r="N420" i="1"/>
  <c r="L420" i="1"/>
  <c r="B421" i="1"/>
  <c r="M421" i="1"/>
  <c r="N421" i="1"/>
  <c r="L421" i="1"/>
  <c r="B428" i="1"/>
  <c r="M428" i="1"/>
  <c r="N428" i="1"/>
  <c r="L428" i="1"/>
  <c r="B452" i="1"/>
  <c r="M452" i="1"/>
  <c r="N452" i="1"/>
  <c r="L452" i="1"/>
  <c r="B451" i="1"/>
  <c r="M451" i="1"/>
  <c r="N451" i="1"/>
  <c r="L451" i="1"/>
  <c r="B464" i="1"/>
  <c r="M464" i="1"/>
  <c r="N464" i="1"/>
  <c r="L464" i="1"/>
  <c r="B463" i="1"/>
  <c r="M463" i="1"/>
  <c r="N463" i="1"/>
  <c r="L463" i="1"/>
  <c r="B465" i="1"/>
  <c r="M465" i="1"/>
  <c r="N465" i="1"/>
  <c r="L465" i="1"/>
  <c r="B466" i="1"/>
  <c r="M466" i="1"/>
  <c r="N466" i="1"/>
  <c r="L466" i="1"/>
  <c r="B468" i="1"/>
  <c r="M468" i="1"/>
  <c r="N468" i="1"/>
  <c r="L468" i="1"/>
  <c r="B461" i="1"/>
  <c r="M461" i="1"/>
  <c r="N461" i="1"/>
  <c r="L461" i="1"/>
  <c r="B467" i="1"/>
  <c r="M467" i="1"/>
  <c r="N467" i="1"/>
  <c r="L467" i="1"/>
  <c r="B462" i="1"/>
  <c r="M462" i="1"/>
  <c r="N462" i="1"/>
  <c r="L462" i="1"/>
  <c r="B478" i="1"/>
  <c r="M478" i="1"/>
  <c r="N478" i="1"/>
  <c r="L478" i="1"/>
  <c r="B479" i="1"/>
  <c r="M479" i="1"/>
  <c r="N479" i="1"/>
  <c r="L479" i="1"/>
  <c r="B473" i="1"/>
  <c r="M473" i="1"/>
  <c r="N473" i="1"/>
  <c r="L473" i="1"/>
  <c r="B475" i="1"/>
  <c r="M475" i="1"/>
  <c r="N475" i="1"/>
  <c r="L475" i="1"/>
  <c r="B476" i="1"/>
  <c r="M476" i="1"/>
  <c r="N476" i="1"/>
  <c r="L476" i="1"/>
  <c r="B477" i="1"/>
  <c r="M477" i="1"/>
  <c r="N477" i="1"/>
  <c r="L477" i="1"/>
  <c r="B474" i="1"/>
  <c r="M474" i="1"/>
  <c r="N474" i="1"/>
  <c r="L474" i="1"/>
  <c r="B488" i="1"/>
  <c r="M488" i="1"/>
  <c r="N488" i="1"/>
  <c r="L488" i="1"/>
  <c r="B500" i="1"/>
  <c r="M500" i="1"/>
  <c r="N500" i="1"/>
  <c r="L500" i="1"/>
  <c r="B498" i="1"/>
  <c r="M498" i="1"/>
  <c r="N498" i="1"/>
  <c r="L498" i="1"/>
  <c r="B502" i="1"/>
  <c r="M502" i="1"/>
  <c r="N502" i="1"/>
  <c r="L502" i="1"/>
  <c r="B499" i="1"/>
  <c r="M499" i="1"/>
  <c r="N499" i="1"/>
  <c r="L499" i="1"/>
  <c r="B501" i="1"/>
  <c r="M501" i="1"/>
  <c r="N501" i="1"/>
  <c r="L501" i="1"/>
  <c r="B513" i="1"/>
  <c r="M513" i="1"/>
  <c r="N513" i="1"/>
  <c r="L513" i="1"/>
  <c r="B514" i="1"/>
  <c r="M514" i="1"/>
  <c r="N514" i="1"/>
  <c r="L514" i="1"/>
  <c r="B519" i="1"/>
  <c r="M519" i="1"/>
  <c r="N519" i="1"/>
  <c r="L519" i="1"/>
  <c r="B531" i="1"/>
  <c r="M531" i="1"/>
  <c r="N531" i="1"/>
  <c r="L531" i="1"/>
  <c r="B517" i="1"/>
  <c r="M517" i="1"/>
  <c r="N517" i="1"/>
  <c r="L517" i="1"/>
  <c r="B523" i="1"/>
  <c r="M523" i="1"/>
  <c r="N523" i="1"/>
  <c r="L523" i="1"/>
  <c r="B527" i="1"/>
  <c r="M527" i="1"/>
  <c r="N527" i="1"/>
  <c r="L527" i="1"/>
  <c r="B522" i="1"/>
  <c r="M522" i="1"/>
  <c r="N522" i="1"/>
  <c r="L522" i="1"/>
  <c r="B525" i="1"/>
  <c r="M525" i="1"/>
  <c r="N525" i="1"/>
  <c r="L525" i="1"/>
  <c r="B526" i="1"/>
  <c r="M526" i="1"/>
  <c r="N526" i="1"/>
  <c r="L526" i="1"/>
  <c r="B530" i="1"/>
  <c r="M530" i="1"/>
  <c r="N530" i="1"/>
  <c r="L530" i="1"/>
  <c r="B533" i="1"/>
  <c r="M533" i="1"/>
  <c r="N533" i="1"/>
  <c r="L533" i="1"/>
  <c r="B506" i="1"/>
  <c r="M506" i="1"/>
  <c r="N506" i="1"/>
  <c r="L506" i="1"/>
  <c r="B511" i="1"/>
  <c r="M511" i="1"/>
  <c r="N511" i="1"/>
  <c r="L511" i="1"/>
  <c r="B515" i="1"/>
  <c r="M515" i="1"/>
  <c r="N515" i="1"/>
  <c r="L515" i="1"/>
  <c r="B516" i="1"/>
  <c r="M516" i="1"/>
  <c r="N516" i="1"/>
  <c r="L516" i="1"/>
  <c r="B518" i="1"/>
  <c r="M518" i="1"/>
  <c r="N518" i="1"/>
  <c r="L518" i="1"/>
  <c r="B520" i="1"/>
  <c r="M520" i="1"/>
  <c r="N520" i="1"/>
  <c r="L520" i="1"/>
  <c r="B529" i="1"/>
  <c r="M529" i="1"/>
  <c r="N529" i="1"/>
  <c r="L529" i="1"/>
  <c r="B532" i="1"/>
  <c r="M532" i="1"/>
  <c r="N532" i="1"/>
  <c r="L532" i="1"/>
  <c r="B507" i="1"/>
  <c r="M507" i="1"/>
  <c r="N507" i="1"/>
  <c r="L507" i="1"/>
  <c r="B509" i="1"/>
  <c r="M509" i="1"/>
  <c r="N509" i="1"/>
  <c r="L509" i="1"/>
  <c r="B521" i="1"/>
  <c r="M521" i="1"/>
  <c r="N521" i="1"/>
  <c r="L521" i="1"/>
  <c r="B528" i="1"/>
  <c r="M528" i="1"/>
  <c r="N528" i="1"/>
  <c r="L528" i="1"/>
  <c r="B508" i="1"/>
  <c r="M508" i="1"/>
  <c r="N508" i="1"/>
  <c r="L508" i="1"/>
  <c r="B510" i="1"/>
  <c r="M510" i="1"/>
  <c r="N510" i="1"/>
  <c r="L510" i="1"/>
  <c r="B512" i="1"/>
  <c r="M512" i="1"/>
  <c r="N512" i="1"/>
  <c r="L512" i="1"/>
  <c r="B524" i="1"/>
  <c r="M524" i="1"/>
  <c r="N524" i="1"/>
  <c r="L524" i="1"/>
  <c r="B544" i="1"/>
  <c r="M544" i="1"/>
  <c r="N544" i="1"/>
  <c r="L544" i="1"/>
  <c r="B545" i="1"/>
  <c r="M545" i="1"/>
  <c r="N545" i="1"/>
  <c r="L545" i="1"/>
  <c r="B546" i="1"/>
  <c r="M546" i="1"/>
  <c r="N546" i="1"/>
  <c r="L546" i="1"/>
  <c r="B547" i="1"/>
  <c r="M547" i="1"/>
  <c r="N547" i="1"/>
  <c r="L547" i="1"/>
  <c r="B548" i="1"/>
  <c r="M548" i="1"/>
  <c r="N548" i="1"/>
  <c r="L548" i="1"/>
  <c r="B567" i="1"/>
  <c r="M567" i="1"/>
  <c r="N567" i="1"/>
  <c r="L567" i="1"/>
  <c r="B573" i="1"/>
  <c r="M573" i="1"/>
  <c r="N573" i="1"/>
  <c r="L573" i="1"/>
  <c r="B571" i="1"/>
  <c r="M571" i="1"/>
  <c r="N571" i="1"/>
  <c r="L571" i="1"/>
  <c r="B572" i="1"/>
  <c r="M572" i="1"/>
  <c r="N572" i="1"/>
  <c r="L572" i="1"/>
  <c r="B574" i="1"/>
  <c r="M574" i="1"/>
  <c r="N574" i="1"/>
  <c r="L574" i="1"/>
  <c r="B575" i="1"/>
  <c r="M575" i="1"/>
  <c r="N575" i="1"/>
  <c r="L575" i="1"/>
  <c r="B576" i="1"/>
  <c r="M576" i="1"/>
  <c r="N576" i="1"/>
  <c r="L576" i="1"/>
  <c r="B603" i="1"/>
  <c r="M603" i="1"/>
  <c r="N603" i="1"/>
  <c r="L603" i="1"/>
  <c r="B602" i="1"/>
  <c r="M602" i="1"/>
  <c r="N602" i="1"/>
  <c r="L602" i="1"/>
  <c r="B600" i="1"/>
  <c r="M600" i="1"/>
  <c r="N600" i="1"/>
  <c r="L600" i="1"/>
  <c r="B601" i="1"/>
  <c r="M601" i="1"/>
  <c r="N601" i="1"/>
  <c r="L601" i="1"/>
  <c r="B604" i="1"/>
  <c r="M604" i="1"/>
  <c r="N604" i="1"/>
  <c r="L604" i="1"/>
  <c r="B605" i="1"/>
  <c r="M605" i="1"/>
  <c r="N605" i="1"/>
  <c r="L605" i="1"/>
  <c r="B611" i="1"/>
  <c r="M611" i="1"/>
  <c r="N611" i="1"/>
  <c r="L611" i="1"/>
  <c r="B613" i="1"/>
  <c r="M613" i="1"/>
  <c r="N613" i="1"/>
  <c r="L613" i="1"/>
  <c r="B612" i="1"/>
  <c r="M612" i="1"/>
  <c r="N612" i="1"/>
  <c r="L612" i="1"/>
  <c r="B610" i="1"/>
  <c r="M610" i="1"/>
  <c r="N610" i="1"/>
  <c r="L610" i="1"/>
  <c r="B616" i="1"/>
  <c r="M616" i="1"/>
  <c r="N616" i="1"/>
  <c r="L616" i="1"/>
  <c r="B617" i="1"/>
  <c r="M617" i="1"/>
  <c r="N617" i="1"/>
  <c r="L617" i="1"/>
  <c r="B615" i="1"/>
  <c r="M615" i="1"/>
  <c r="N615" i="1"/>
  <c r="L615" i="1"/>
  <c r="B647" i="1"/>
  <c r="M647" i="1"/>
  <c r="N647" i="1"/>
  <c r="L647" i="1"/>
  <c r="B644" i="1"/>
  <c r="M644" i="1"/>
  <c r="N644" i="1"/>
  <c r="L644" i="1"/>
  <c r="B646" i="1"/>
  <c r="M646" i="1"/>
  <c r="N646" i="1"/>
  <c r="L646" i="1"/>
  <c r="B633" i="1"/>
  <c r="M633" i="1"/>
  <c r="N633" i="1"/>
  <c r="L633" i="1"/>
  <c r="B637" i="1"/>
  <c r="M637" i="1"/>
  <c r="N637" i="1"/>
  <c r="L637" i="1"/>
  <c r="B634" i="1"/>
  <c r="M634" i="1"/>
  <c r="N634" i="1"/>
  <c r="L634" i="1"/>
  <c r="B638" i="1"/>
  <c r="M638" i="1"/>
  <c r="N638" i="1"/>
  <c r="L638" i="1"/>
  <c r="B641" i="1"/>
  <c r="M641" i="1"/>
  <c r="N641" i="1"/>
  <c r="L641" i="1"/>
  <c r="B642" i="1"/>
  <c r="M642" i="1"/>
  <c r="N642" i="1"/>
  <c r="L642" i="1"/>
  <c r="B643" i="1"/>
  <c r="M643" i="1"/>
  <c r="N643" i="1"/>
  <c r="L643" i="1"/>
  <c r="B648" i="1"/>
  <c r="M648" i="1"/>
  <c r="N648" i="1"/>
  <c r="L648" i="1"/>
  <c r="B650" i="1"/>
  <c r="M650" i="1"/>
  <c r="N650" i="1"/>
  <c r="L650" i="1"/>
  <c r="B635" i="1"/>
  <c r="M635" i="1"/>
  <c r="N635" i="1"/>
  <c r="L635" i="1"/>
  <c r="B636" i="1"/>
  <c r="M636" i="1"/>
  <c r="N636" i="1"/>
  <c r="L636" i="1"/>
  <c r="B640" i="1"/>
  <c r="M640" i="1"/>
  <c r="N640" i="1"/>
  <c r="L640" i="1"/>
  <c r="B645" i="1"/>
  <c r="M645" i="1"/>
  <c r="N645" i="1"/>
  <c r="L645" i="1"/>
  <c r="B649" i="1"/>
  <c r="M649" i="1"/>
  <c r="N649" i="1"/>
  <c r="L649" i="1"/>
  <c r="B639" i="1"/>
  <c r="M639" i="1"/>
  <c r="N639" i="1"/>
  <c r="L639" i="1"/>
  <c r="B661" i="1"/>
  <c r="M661" i="1"/>
  <c r="N661" i="1"/>
  <c r="L661" i="1"/>
  <c r="B672" i="1"/>
  <c r="M672" i="1"/>
  <c r="N672" i="1"/>
  <c r="L672" i="1"/>
  <c r="B673" i="1"/>
  <c r="M673" i="1"/>
  <c r="N673" i="1"/>
  <c r="L673" i="1"/>
  <c r="B683" i="1"/>
  <c r="M683" i="1"/>
  <c r="N683" i="1"/>
  <c r="L683" i="1"/>
  <c r="B684" i="1"/>
  <c r="M684" i="1"/>
  <c r="N684" i="1"/>
  <c r="L684" i="1"/>
  <c r="B681" i="1"/>
  <c r="M681" i="1"/>
  <c r="N681" i="1"/>
  <c r="L681" i="1"/>
  <c r="B682" i="1"/>
  <c r="M682" i="1"/>
  <c r="N682" i="1"/>
  <c r="L682" i="1"/>
  <c r="N685" i="1"/>
  <c r="L685" i="1"/>
  <c r="N680" i="1"/>
  <c r="L680" i="1"/>
  <c r="N720" i="1"/>
  <c r="L720" i="1"/>
  <c r="N46" i="1"/>
  <c r="L46" i="1"/>
  <c r="N40" i="1"/>
  <c r="L40" i="1"/>
  <c r="N45" i="1"/>
  <c r="L45" i="1"/>
  <c r="N47" i="1"/>
  <c r="L47" i="1"/>
  <c r="N43" i="1"/>
  <c r="L43" i="1"/>
  <c r="L48" i="1"/>
  <c r="N59" i="1"/>
  <c r="L59" i="1"/>
  <c r="N68" i="1"/>
  <c r="L68" i="1"/>
  <c r="L79" i="1"/>
  <c r="L75" i="1"/>
  <c r="L74" i="1"/>
  <c r="L78" i="1"/>
  <c r="N77" i="1"/>
  <c r="L77" i="1"/>
  <c r="L73" i="1"/>
  <c r="L93" i="1"/>
  <c r="N112" i="1"/>
  <c r="L112" i="1"/>
  <c r="L111" i="1"/>
  <c r="L123" i="1"/>
  <c r="N132" i="1"/>
  <c r="L132" i="1"/>
  <c r="L83" i="1"/>
  <c r="N136" i="1"/>
  <c r="L136" i="1"/>
  <c r="N124" i="1"/>
  <c r="L124" i="1"/>
  <c r="L128" i="1"/>
  <c r="L127" i="1"/>
  <c r="L135" i="1"/>
  <c r="L82" i="1"/>
  <c r="L131" i="1"/>
  <c r="L125" i="1"/>
  <c r="L85" i="1"/>
  <c r="L130" i="1"/>
  <c r="N134" i="1"/>
  <c r="L134" i="1"/>
  <c r="L84" i="1"/>
  <c r="L118" i="1"/>
  <c r="L122" i="1"/>
  <c r="N86" i="1"/>
  <c r="L86" i="1"/>
  <c r="L80" i="1"/>
  <c r="N119" i="1"/>
  <c r="L119" i="1"/>
  <c r="L120" i="1"/>
  <c r="L24" i="1"/>
  <c r="N117" i="1"/>
  <c r="L117" i="1"/>
  <c r="N146" i="1"/>
  <c r="L146" i="1"/>
  <c r="N153" i="1"/>
  <c r="L153" i="1"/>
  <c r="N154" i="1"/>
  <c r="L154" i="1"/>
  <c r="N152" i="1"/>
  <c r="L152" i="1"/>
  <c r="N149" i="1"/>
  <c r="L149" i="1"/>
  <c r="N151" i="1"/>
  <c r="L151" i="1"/>
  <c r="N160" i="1"/>
  <c r="L160" i="1"/>
  <c r="N148" i="1"/>
  <c r="L148" i="1"/>
  <c r="N150" i="1"/>
  <c r="L150" i="1"/>
  <c r="N157" i="1"/>
  <c r="L157" i="1"/>
  <c r="N156" i="1"/>
  <c r="L156" i="1"/>
  <c r="N158" i="1"/>
  <c r="L158" i="1"/>
  <c r="N161" i="1"/>
  <c r="L161" i="1"/>
  <c r="N162" i="1"/>
  <c r="L162" i="1"/>
  <c r="N159" i="1"/>
  <c r="L159" i="1"/>
  <c r="N155" i="1"/>
  <c r="L155" i="1"/>
  <c r="N163" i="1"/>
  <c r="L163" i="1"/>
  <c r="N165" i="1"/>
  <c r="L165" i="1"/>
  <c r="N164" i="1"/>
  <c r="L164" i="1"/>
  <c r="N147" i="1"/>
  <c r="L147" i="1"/>
  <c r="N169" i="1"/>
  <c r="L169" i="1"/>
  <c r="N168" i="1"/>
  <c r="L168" i="1"/>
  <c r="N179" i="1"/>
  <c r="L179" i="1"/>
  <c r="N178" i="1"/>
  <c r="L178" i="1"/>
  <c r="N232" i="1"/>
  <c r="L232" i="1"/>
  <c r="N221" i="1"/>
  <c r="L221" i="1"/>
  <c r="N227" i="1"/>
  <c r="L227" i="1"/>
  <c r="N230" i="1"/>
  <c r="L230" i="1"/>
  <c r="N223" i="1"/>
  <c r="L223" i="1"/>
  <c r="N240" i="1"/>
  <c r="L240" i="1"/>
  <c r="N242" i="1"/>
  <c r="L242" i="1"/>
  <c r="N246" i="1"/>
  <c r="L246" i="1"/>
  <c r="N238" i="1"/>
  <c r="L238" i="1"/>
  <c r="N245" i="1"/>
  <c r="L245" i="1"/>
  <c r="N239" i="1"/>
  <c r="L239" i="1"/>
  <c r="N234" i="1"/>
  <c r="L234" i="1"/>
  <c r="N236" i="1"/>
  <c r="L236" i="1"/>
  <c r="N225" i="1"/>
  <c r="L225" i="1"/>
  <c r="N237" i="1"/>
  <c r="L237" i="1"/>
  <c r="N231" i="1"/>
  <c r="L231" i="1"/>
  <c r="N241" i="1"/>
  <c r="L241" i="1"/>
  <c r="N220" i="1"/>
  <c r="L220" i="1"/>
  <c r="N244" i="1"/>
  <c r="L244" i="1"/>
  <c r="N222" i="1"/>
  <c r="L222" i="1"/>
  <c r="N235" i="1"/>
  <c r="L235" i="1"/>
  <c r="N224" i="1"/>
  <c r="L224" i="1"/>
  <c r="N218" i="1"/>
  <c r="L218" i="1"/>
  <c r="N233" i="1"/>
  <c r="L233" i="1"/>
  <c r="N228" i="1"/>
  <c r="L228" i="1"/>
  <c r="N229" i="1"/>
  <c r="L229" i="1"/>
  <c r="N226" i="1"/>
  <c r="L226" i="1"/>
  <c r="N243" i="1"/>
  <c r="L243" i="1"/>
  <c r="N219" i="1"/>
  <c r="L219" i="1"/>
  <c r="N251" i="1"/>
  <c r="L251" i="1"/>
  <c r="N253" i="1"/>
  <c r="L253" i="1"/>
  <c r="N250" i="1"/>
  <c r="L250" i="1"/>
  <c r="N252" i="1"/>
  <c r="L252" i="1"/>
  <c r="N254" i="1"/>
  <c r="L254" i="1"/>
  <c r="N249" i="1"/>
  <c r="L249" i="1"/>
  <c r="N261" i="1"/>
  <c r="L261" i="1"/>
  <c r="N260" i="1"/>
  <c r="L260" i="1"/>
  <c r="N265" i="1"/>
  <c r="L265" i="1"/>
  <c r="N262" i="1"/>
  <c r="L262" i="1"/>
  <c r="N264" i="1"/>
  <c r="L264" i="1"/>
  <c r="N263" i="1"/>
  <c r="L263" i="1"/>
  <c r="N277" i="1"/>
  <c r="L277" i="1"/>
  <c r="N275" i="1"/>
  <c r="L275" i="1"/>
  <c r="N274" i="1"/>
  <c r="L274" i="1"/>
  <c r="N276" i="1"/>
  <c r="L276" i="1"/>
  <c r="N278" i="1"/>
  <c r="L278" i="1"/>
  <c r="N273" i="1"/>
  <c r="L273" i="1"/>
  <c r="N293" i="1"/>
  <c r="L293" i="1"/>
  <c r="N294" i="1"/>
  <c r="L294" i="1"/>
  <c r="N295" i="1"/>
  <c r="L295" i="1"/>
  <c r="N292" i="1"/>
  <c r="L292" i="1"/>
  <c r="N296" i="1"/>
  <c r="L296" i="1"/>
  <c r="N291" i="1"/>
  <c r="L291" i="1"/>
  <c r="N299" i="1"/>
  <c r="L299" i="1"/>
  <c r="N320" i="1"/>
  <c r="L320" i="1"/>
  <c r="N318" i="1"/>
  <c r="L318" i="1"/>
  <c r="N321" i="1"/>
  <c r="L321" i="1"/>
  <c r="N319" i="1"/>
  <c r="L319" i="1"/>
  <c r="N330" i="1"/>
  <c r="L330" i="1"/>
  <c r="N342" i="1"/>
  <c r="L342" i="1"/>
  <c r="N341" i="1"/>
  <c r="L341" i="1"/>
  <c r="N340" i="1"/>
  <c r="L340" i="1"/>
  <c r="N346" i="1"/>
  <c r="L346" i="1"/>
  <c r="N347" i="1"/>
  <c r="L347" i="1"/>
  <c r="N352" i="1"/>
  <c r="L352" i="1"/>
  <c r="N350" i="1"/>
  <c r="L350" i="1"/>
  <c r="N349" i="1"/>
  <c r="L349" i="1"/>
  <c r="N351" i="1"/>
  <c r="L351" i="1"/>
  <c r="N348" i="1"/>
  <c r="L348" i="1"/>
  <c r="N345" i="1"/>
  <c r="L345" i="1"/>
  <c r="N377" i="1"/>
  <c r="L377" i="1"/>
  <c r="N368" i="1"/>
  <c r="L368" i="1"/>
  <c r="N373" i="1"/>
  <c r="L373" i="1"/>
  <c r="N375" i="1"/>
  <c r="L375" i="1"/>
  <c r="N376" i="1"/>
  <c r="L376" i="1"/>
  <c r="N367" i="1"/>
  <c r="L367" i="1"/>
  <c r="N374" i="1"/>
  <c r="L374" i="1"/>
  <c r="N366" i="1"/>
  <c r="L366" i="1"/>
  <c r="N365" i="1"/>
  <c r="L365" i="1"/>
  <c r="N369" i="1"/>
  <c r="L369" i="1"/>
  <c r="N372" i="1"/>
  <c r="L372" i="1"/>
  <c r="N378" i="1"/>
  <c r="L378" i="1"/>
  <c r="N370" i="1"/>
  <c r="L370" i="1"/>
  <c r="N371" i="1"/>
  <c r="L371" i="1"/>
  <c r="N401" i="1"/>
  <c r="L401" i="1"/>
  <c r="N402" i="1"/>
  <c r="L402" i="1"/>
  <c r="N415" i="1"/>
  <c r="L415" i="1"/>
  <c r="N416" i="1"/>
  <c r="L416" i="1"/>
  <c r="N439" i="1"/>
  <c r="L439" i="1"/>
  <c r="N433" i="1"/>
  <c r="L433" i="1"/>
  <c r="N440" i="1"/>
  <c r="L440" i="1"/>
  <c r="N429" i="1"/>
  <c r="L429" i="1"/>
  <c r="N441" i="1"/>
  <c r="L441" i="1"/>
  <c r="N436" i="1"/>
  <c r="L436" i="1"/>
  <c r="N432" i="1"/>
  <c r="L432" i="1"/>
  <c r="N431" i="1"/>
  <c r="L431" i="1"/>
  <c r="N438" i="1"/>
  <c r="L438" i="1"/>
  <c r="N437" i="1"/>
  <c r="L437" i="1"/>
  <c r="N435" i="1"/>
  <c r="L435" i="1"/>
  <c r="N434" i="1"/>
  <c r="L434" i="1"/>
  <c r="N430" i="1"/>
  <c r="L430" i="1"/>
  <c r="N444" i="1"/>
  <c r="L444" i="1"/>
  <c r="N445" i="1"/>
  <c r="L445" i="1"/>
  <c r="N443" i="1"/>
  <c r="L443" i="1"/>
  <c r="N448" i="1"/>
  <c r="L448" i="1"/>
  <c r="N454" i="1"/>
  <c r="L454" i="1"/>
  <c r="N453" i="1"/>
  <c r="L453" i="1"/>
  <c r="N455" i="1"/>
  <c r="L455" i="1"/>
  <c r="N481" i="1"/>
  <c r="L481" i="1"/>
  <c r="N480" i="1"/>
  <c r="L480" i="1"/>
  <c r="N482" i="1"/>
  <c r="L482" i="1"/>
  <c r="N540" i="1"/>
  <c r="L540" i="1"/>
  <c r="N542" i="1"/>
  <c r="L542" i="1"/>
  <c r="N534" i="1"/>
  <c r="L534" i="1"/>
  <c r="N536" i="1"/>
  <c r="L536" i="1"/>
  <c r="N538" i="1"/>
  <c r="L538" i="1"/>
  <c r="N539" i="1"/>
  <c r="L539" i="1"/>
  <c r="N541" i="1"/>
  <c r="L541" i="1"/>
  <c r="N537" i="1"/>
  <c r="L537" i="1"/>
  <c r="N535" i="1"/>
  <c r="L535" i="1"/>
  <c r="N555" i="1"/>
  <c r="L555" i="1"/>
  <c r="N556" i="1"/>
  <c r="L556" i="1"/>
  <c r="N552" i="1"/>
  <c r="L552" i="1"/>
  <c r="N549" i="1"/>
  <c r="L549" i="1"/>
  <c r="N550" i="1"/>
  <c r="L550" i="1"/>
  <c r="N551" i="1"/>
  <c r="L551" i="1"/>
  <c r="N553" i="1"/>
  <c r="L553" i="1"/>
  <c r="N554" i="1"/>
  <c r="L554" i="1"/>
  <c r="N561" i="1"/>
  <c r="L561" i="1"/>
  <c r="N560" i="1"/>
  <c r="L560" i="1"/>
  <c r="N563" i="1"/>
  <c r="L563" i="1"/>
  <c r="N568" i="1"/>
  <c r="L568" i="1"/>
  <c r="N586" i="1"/>
  <c r="L586" i="1"/>
  <c r="N584" i="1"/>
  <c r="L584" i="1"/>
  <c r="N591" i="1"/>
  <c r="L591" i="1"/>
  <c r="N589" i="1"/>
  <c r="L589" i="1"/>
  <c r="N580" i="1"/>
  <c r="L580" i="1"/>
  <c r="N588" i="1"/>
  <c r="L588" i="1"/>
  <c r="N582" i="1"/>
  <c r="L582" i="1"/>
  <c r="N585" i="1"/>
  <c r="L585" i="1"/>
  <c r="N587" i="1"/>
  <c r="L587" i="1"/>
  <c r="N577" i="1"/>
  <c r="L577" i="1"/>
  <c r="N578" i="1"/>
  <c r="L578" i="1"/>
  <c r="N583" i="1"/>
  <c r="L583" i="1"/>
  <c r="N579" i="1"/>
  <c r="L579" i="1"/>
  <c r="N581" i="1"/>
  <c r="L581" i="1"/>
  <c r="N590" i="1"/>
  <c r="L590" i="1"/>
  <c r="N597" i="1"/>
  <c r="L597" i="1"/>
  <c r="N594" i="1"/>
  <c r="L594" i="1"/>
  <c r="N593" i="1"/>
  <c r="L593" i="1"/>
  <c r="N595" i="1"/>
  <c r="L595" i="1"/>
  <c r="N596" i="1"/>
  <c r="L596" i="1"/>
  <c r="N598" i="1"/>
  <c r="L598" i="1"/>
  <c r="N592" i="1"/>
  <c r="L592" i="1"/>
  <c r="N607" i="1"/>
  <c r="L607" i="1"/>
  <c r="N606" i="1"/>
  <c r="L606" i="1"/>
  <c r="N618" i="1"/>
  <c r="L618" i="1"/>
  <c r="N620" i="1"/>
  <c r="L620" i="1"/>
  <c r="N619" i="1"/>
  <c r="L619" i="1"/>
  <c r="N621" i="1"/>
  <c r="L621" i="1"/>
  <c r="N629" i="1"/>
  <c r="L629" i="1"/>
  <c r="N627" i="1"/>
  <c r="L627" i="1"/>
  <c r="N631" i="1"/>
  <c r="L631" i="1"/>
  <c r="N630" i="1"/>
  <c r="L630" i="1"/>
  <c r="N624" i="1"/>
  <c r="L624" i="1"/>
  <c r="N628" i="1"/>
  <c r="L628" i="1"/>
  <c r="N625" i="1"/>
  <c r="L625" i="1"/>
  <c r="N626" i="1"/>
  <c r="L626" i="1"/>
  <c r="N658" i="1"/>
  <c r="L658" i="1"/>
  <c r="N657" i="1"/>
  <c r="L657" i="1"/>
  <c r="N654" i="1"/>
  <c r="L654" i="1"/>
  <c r="N653" i="1"/>
  <c r="L653" i="1"/>
  <c r="N652" i="1"/>
  <c r="L652" i="1"/>
  <c r="N656" i="1"/>
  <c r="L656" i="1"/>
  <c r="N655" i="1"/>
  <c r="L655" i="1"/>
  <c r="N651" i="1"/>
  <c r="L651" i="1"/>
  <c r="N669" i="1"/>
  <c r="L669" i="1"/>
  <c r="N664" i="1"/>
  <c r="L664" i="1"/>
  <c r="N665" i="1"/>
  <c r="L665" i="1"/>
  <c r="N668" i="1"/>
  <c r="L668" i="1"/>
  <c r="N662" i="1"/>
  <c r="L662" i="1"/>
  <c r="N667" i="1"/>
  <c r="L667" i="1"/>
  <c r="N663" i="1"/>
  <c r="L663" i="1"/>
  <c r="N670" i="1"/>
  <c r="L670" i="1"/>
  <c r="N666" i="1"/>
  <c r="L666" i="1"/>
  <c r="N677" i="1"/>
  <c r="L677" i="1"/>
  <c r="N674" i="1"/>
  <c r="L674" i="1"/>
  <c r="N675" i="1"/>
  <c r="L675" i="1"/>
  <c r="N676" i="1"/>
  <c r="L676" i="1"/>
  <c r="N689" i="1"/>
  <c r="L689" i="1"/>
  <c r="N690" i="1"/>
  <c r="L690" i="1"/>
  <c r="N688" i="1"/>
  <c r="L688" i="1"/>
  <c r="N687" i="1"/>
  <c r="L687" i="1"/>
  <c r="N686" i="1"/>
  <c r="L686" i="1"/>
  <c r="N691" i="1"/>
  <c r="L691" i="1"/>
  <c r="N722" i="1"/>
  <c r="L722" i="1"/>
  <c r="N721" i="1"/>
  <c r="L721" i="1"/>
  <c r="N723" i="1"/>
  <c r="L723" i="1"/>
  <c r="N724" i="1"/>
  <c r="L724" i="1"/>
  <c r="N725" i="1"/>
  <c r="L725" i="1"/>
  <c r="N2" i="1"/>
  <c r="L2" i="1"/>
  <c r="N21" i="1"/>
  <c r="L21" i="1"/>
  <c r="L56" i="1"/>
  <c r="N58" i="1"/>
  <c r="L58" i="1"/>
  <c r="N60" i="1"/>
  <c r="L60" i="1"/>
  <c r="N61" i="1"/>
  <c r="L61" i="1"/>
  <c r="N62" i="1"/>
  <c r="L62" i="1"/>
  <c r="N63" i="1"/>
  <c r="L63" i="1"/>
  <c r="N67" i="1"/>
  <c r="L67" i="1"/>
  <c r="L87" i="1"/>
  <c r="L95" i="1"/>
  <c r="L94" i="1"/>
  <c r="C3" i="9"/>
  <c r="I3" i="9"/>
  <c r="C4" i="9"/>
  <c r="C20" i="11"/>
  <c r="I4" i="9"/>
  <c r="C5" i="9"/>
  <c r="C6" i="9"/>
  <c r="B1" i="4"/>
  <c r="I18" i="9"/>
  <c r="B3" i="6"/>
  <c r="B4" i="6"/>
  <c r="B5" i="6"/>
  <c r="N56" i="1"/>
  <c r="N38" i="1"/>
  <c r="C18" i="10"/>
  <c r="I30" i="9"/>
  <c r="I34" i="9"/>
  <c r="B2" i="4"/>
  <c r="C13" i="9"/>
  <c r="C13" i="6"/>
  <c r="I26" i="9"/>
  <c r="C11" i="9"/>
  <c r="C11" i="6"/>
  <c r="C12" i="9"/>
  <c r="C12" i="6"/>
  <c r="I25" i="9"/>
  <c r="I28" i="9"/>
  <c r="L38" i="9"/>
  <c r="I33" i="9"/>
  <c r="B3" i="4"/>
  <c r="L39" i="9"/>
  <c r="I23" i="9"/>
  <c r="I21" i="9"/>
  <c r="I24" i="9"/>
  <c r="C14" i="9"/>
  <c r="C14" i="6"/>
  <c r="I27" i="9"/>
  <c r="I20" i="9"/>
  <c r="I29" i="9"/>
  <c r="I22" i="9"/>
  <c r="I17" i="9"/>
  <c r="I32" i="9"/>
  <c r="I19" i="9"/>
  <c r="C10" i="9"/>
  <c r="C10" i="6"/>
  <c r="A1" i="11"/>
  <c r="I31" i="9"/>
  <c r="I56" i="4"/>
  <c r="H39" i="4"/>
  <c r="A75" i="4"/>
  <c r="J75" i="4"/>
  <c r="G56" i="4"/>
  <c r="B108" i="9"/>
  <c r="A39" i="4"/>
  <c r="J39" i="4"/>
  <c r="H75" i="4"/>
  <c r="C82" i="4"/>
  <c r="C3" i="4"/>
  <c r="D47" i="4"/>
  <c r="A99" i="9"/>
  <c r="L99" i="9"/>
  <c r="I40" i="4"/>
  <c r="I42" i="4"/>
  <c r="G59" i="4"/>
  <c r="B111" i="9"/>
  <c r="A12" i="4"/>
  <c r="C80" i="4"/>
  <c r="H85" i="4"/>
  <c r="H10" i="4"/>
  <c r="D57" i="4"/>
  <c r="A109" i="9"/>
  <c r="C109" i="9"/>
  <c r="I66" i="4"/>
  <c r="A84" i="4"/>
  <c r="L85" i="4"/>
  <c r="D21" i="4"/>
  <c r="A73" i="9"/>
  <c r="F73" i="9"/>
  <c r="D55" i="4"/>
  <c r="A107" i="9"/>
  <c r="F107" i="9"/>
  <c r="D88" i="4"/>
  <c r="A37" i="4"/>
  <c r="J37" i="4"/>
  <c r="E28" i="4"/>
  <c r="K80" i="9"/>
  <c r="E58" i="4"/>
  <c r="K110" i="9"/>
  <c r="E34" i="4"/>
  <c r="K86" i="9"/>
  <c r="E3" i="4"/>
  <c r="K55" i="9"/>
  <c r="G54" i="4"/>
  <c r="B106" i="9"/>
  <c r="C58" i="4"/>
  <c r="G9" i="4"/>
  <c r="B61" i="9"/>
  <c r="D69" i="4"/>
  <c r="H4" i="4"/>
  <c r="G62" i="4"/>
  <c r="B114" i="9"/>
  <c r="D5" i="4"/>
  <c r="A57" i="9"/>
  <c r="D57" i="9"/>
  <c r="G57" i="9"/>
  <c r="E70" i="4"/>
  <c r="E73" i="4"/>
  <c r="G78" i="4"/>
  <c r="H83" i="4"/>
  <c r="D41" i="4"/>
  <c r="A93" i="9"/>
  <c r="F93" i="9"/>
  <c r="E30" i="4"/>
  <c r="K82" i="9"/>
  <c r="G22" i="4"/>
  <c r="B74" i="9"/>
  <c r="D76" i="4"/>
  <c r="G36" i="4"/>
  <c r="B88" i="9"/>
  <c r="E22" i="4"/>
  <c r="K74" i="9"/>
  <c r="A73" i="4"/>
  <c r="J73" i="4"/>
  <c r="G17" i="4"/>
  <c r="B69" i="9"/>
  <c r="C51" i="4"/>
  <c r="E74" i="4"/>
  <c r="H9" i="4"/>
  <c r="A50" i="4"/>
  <c r="G55" i="4"/>
  <c r="B107" i="9"/>
  <c r="H38" i="4"/>
  <c r="H61" i="4"/>
  <c r="A49" i="4"/>
  <c r="J49" i="4"/>
  <c r="E38" i="4"/>
  <c r="K90" i="9"/>
  <c r="D63" i="4"/>
  <c r="A115" i="9"/>
  <c r="D115" i="9"/>
  <c r="G115" i="9"/>
  <c r="E64" i="4"/>
  <c r="K116" i="9"/>
  <c r="D34" i="4"/>
  <c r="A86" i="9"/>
  <c r="I86" i="9"/>
  <c r="D29" i="4"/>
  <c r="A81" i="9"/>
  <c r="C81" i="9"/>
  <c r="C14" i="4"/>
  <c r="I41" i="4"/>
  <c r="D33" i="4"/>
  <c r="A85" i="9"/>
  <c r="D85" i="9"/>
  <c r="J85" i="9"/>
  <c r="G91" i="4"/>
  <c r="H12" i="4"/>
  <c r="H47" i="4"/>
  <c r="D22" i="4"/>
  <c r="A74" i="9"/>
  <c r="D74" i="9"/>
  <c r="J74" i="9"/>
  <c r="H46" i="4"/>
  <c r="E25" i="4"/>
  <c r="K77" i="9"/>
  <c r="I68" i="4"/>
  <c r="D67" i="4"/>
  <c r="I83" i="4"/>
  <c r="A7" i="4"/>
  <c r="J7" i="4"/>
  <c r="A8" i="4"/>
  <c r="A42" i="4"/>
  <c r="D24" i="4"/>
  <c r="A76" i="9"/>
  <c r="L76" i="9"/>
  <c r="G14" i="4"/>
  <c r="B66" i="9"/>
  <c r="D19" i="4"/>
  <c r="A71" i="9"/>
  <c r="I71" i="9"/>
  <c r="I22" i="4"/>
  <c r="D45" i="4"/>
  <c r="A97" i="9"/>
  <c r="D97" i="9"/>
  <c r="G97" i="9"/>
  <c r="E14" i="4"/>
  <c r="K66" i="9"/>
  <c r="C28" i="4"/>
  <c r="C23" i="4"/>
  <c r="D61" i="4"/>
  <c r="A113" i="9"/>
  <c r="D113" i="9"/>
  <c r="G113" i="9"/>
  <c r="E51" i="4"/>
  <c r="K103" i="9"/>
  <c r="H49" i="4"/>
  <c r="E10" i="4"/>
  <c r="K62" i="9"/>
  <c r="A54" i="4"/>
  <c r="C43" i="4"/>
  <c r="G48" i="4"/>
  <c r="B100" i="9"/>
  <c r="A67" i="4"/>
  <c r="J67" i="4"/>
  <c r="E57" i="4"/>
  <c r="K109" i="9"/>
  <c r="C42" i="4"/>
  <c r="D70" i="4"/>
  <c r="G1" i="4"/>
  <c r="B53" i="9"/>
  <c r="D32" i="4"/>
  <c r="A84" i="9"/>
  <c r="G69" i="4"/>
  <c r="G12" i="4"/>
  <c r="B64" i="9"/>
  <c r="C44" i="4"/>
  <c r="I26" i="4"/>
  <c r="A47" i="4"/>
  <c r="J47" i="4"/>
  <c r="D71" i="4"/>
  <c r="H93" i="4"/>
  <c r="I44" i="4"/>
  <c r="I33" i="4"/>
  <c r="A41" i="4"/>
  <c r="J41" i="4"/>
  <c r="E72" i="4"/>
  <c r="I94" i="4"/>
  <c r="D16" i="4"/>
  <c r="A68" i="9"/>
  <c r="H54" i="4"/>
  <c r="C45" i="4"/>
  <c r="A1" i="4"/>
  <c r="C93" i="4"/>
  <c r="H36" i="4"/>
  <c r="A82" i="4"/>
  <c r="A36" i="4"/>
  <c r="H62" i="4"/>
  <c r="D53" i="4"/>
  <c r="A105" i="9"/>
  <c r="C105" i="9"/>
  <c r="I21" i="4"/>
  <c r="H21" i="4"/>
  <c r="H90" i="4"/>
  <c r="C74" i="4"/>
  <c r="A94" i="4"/>
  <c r="A88" i="4"/>
  <c r="C65" i="4"/>
  <c r="I4" i="4"/>
  <c r="C7" i="4"/>
  <c r="H23" i="4"/>
  <c r="E4" i="4"/>
  <c r="K56" i="9"/>
  <c r="D64" i="4"/>
  <c r="A116" i="9"/>
  <c r="C116" i="9"/>
  <c r="E8" i="4"/>
  <c r="K60" i="9"/>
  <c r="H43" i="4"/>
  <c r="I81" i="4"/>
  <c r="D26" i="4"/>
  <c r="A78" i="9"/>
  <c r="C17" i="4"/>
  <c r="I16" i="4"/>
  <c r="D7" i="4"/>
  <c r="A59" i="9"/>
  <c r="C77" i="4"/>
  <c r="G87" i="4"/>
  <c r="H68" i="4"/>
  <c r="C34" i="4"/>
  <c r="G20" i="4"/>
  <c r="B72" i="9"/>
  <c r="A25" i="4"/>
  <c r="J25" i="4"/>
  <c r="E15" i="4"/>
  <c r="K67" i="9"/>
  <c r="D62" i="4"/>
  <c r="A114" i="9"/>
  <c r="E114" i="9"/>
  <c r="I13" i="4"/>
  <c r="H80" i="4"/>
  <c r="C22" i="4"/>
  <c r="C81" i="4"/>
  <c r="I24" i="4"/>
  <c r="I27" i="4"/>
  <c r="H27" i="4"/>
  <c r="D13" i="4"/>
  <c r="A65" i="9"/>
  <c r="C61" i="4"/>
  <c r="H48" i="4"/>
  <c r="E69" i="4"/>
  <c r="E42" i="4"/>
  <c r="K94" i="9"/>
  <c r="C69" i="4"/>
  <c r="D80" i="4"/>
  <c r="A65" i="4"/>
  <c r="J65" i="4"/>
  <c r="I62" i="4"/>
  <c r="G79" i="4"/>
  <c r="A57" i="4"/>
  <c r="J57" i="4"/>
  <c r="E89" i="4"/>
  <c r="H73" i="4"/>
  <c r="C39" i="4"/>
  <c r="I11" i="4"/>
  <c r="I86" i="4"/>
  <c r="A17" i="4"/>
  <c r="J17" i="4"/>
  <c r="C78" i="4"/>
  <c r="G39" i="4"/>
  <c r="B91" i="9"/>
  <c r="D8" i="4"/>
  <c r="A60" i="9"/>
  <c r="C60" i="9"/>
  <c r="G70" i="4"/>
  <c r="A20" i="4"/>
  <c r="A44" i="4"/>
  <c r="D14" i="4"/>
  <c r="A66" i="9"/>
  <c r="D66" i="9"/>
  <c r="J66" i="9"/>
  <c r="H17" i="4"/>
  <c r="A43" i="4"/>
  <c r="J43" i="4"/>
  <c r="E29" i="4"/>
  <c r="K81" i="9"/>
  <c r="D36" i="4"/>
  <c r="A88" i="9"/>
  <c r="E88" i="9"/>
  <c r="I69" i="4"/>
  <c r="E36" i="4"/>
  <c r="K88" i="9"/>
  <c r="D38" i="4"/>
  <c r="A90" i="9"/>
  <c r="A92" i="4"/>
  <c r="G18" i="4"/>
  <c r="B70" i="9"/>
  <c r="G37" i="4"/>
  <c r="B89" i="9"/>
  <c r="A93" i="4"/>
  <c r="J93" i="4"/>
  <c r="H91" i="4"/>
  <c r="E41" i="4"/>
  <c r="K93" i="9"/>
  <c r="E35" i="4"/>
  <c r="K87" i="9"/>
  <c r="D39" i="4"/>
  <c r="A91" i="9"/>
  <c r="L91" i="9"/>
  <c r="D60" i="4"/>
  <c r="A112" i="9"/>
  <c r="D112" i="9"/>
  <c r="J112" i="9"/>
  <c r="I48" i="4"/>
  <c r="H32" i="4"/>
  <c r="H52" i="4"/>
  <c r="E18" i="4"/>
  <c r="K70" i="9"/>
  <c r="D65" i="4"/>
  <c r="A117" i="9"/>
  <c r="E54" i="4"/>
  <c r="K106" i="9"/>
  <c r="A3" i="4"/>
  <c r="J3" i="4"/>
  <c r="E59" i="4"/>
  <c r="K111" i="9"/>
  <c r="H56" i="4"/>
  <c r="I35" i="4"/>
  <c r="A55" i="4"/>
  <c r="J55" i="4"/>
  <c r="H74" i="4"/>
  <c r="I67" i="4"/>
  <c r="E5" i="4"/>
  <c r="K57" i="9"/>
  <c r="C11" i="4"/>
  <c r="E62" i="4"/>
  <c r="K114" i="9"/>
  <c r="E40" i="4"/>
  <c r="K92" i="9"/>
  <c r="I74" i="4"/>
  <c r="H88" i="4"/>
  <c r="G85" i="4"/>
  <c r="C90" i="4"/>
  <c r="E87" i="4"/>
  <c r="G21" i="4"/>
  <c r="B73" i="9"/>
  <c r="G41" i="4"/>
  <c r="B93" i="9"/>
  <c r="I7" i="4"/>
  <c r="I5" i="4"/>
  <c r="H51" i="4"/>
  <c r="E27" i="4"/>
  <c r="K79" i="9"/>
  <c r="E50" i="4"/>
  <c r="K102" i="9"/>
  <c r="G26" i="4"/>
  <c r="B78" i="9"/>
  <c r="E80" i="4"/>
  <c r="G40" i="4"/>
  <c r="B92" i="9"/>
  <c r="A29" i="4"/>
  <c r="J29" i="4"/>
  <c r="I93" i="4"/>
  <c r="D59" i="4"/>
  <c r="A111" i="9"/>
  <c r="L111" i="9"/>
  <c r="C38" i="4"/>
  <c r="C1" i="4"/>
  <c r="C2" i="4"/>
  <c r="H15" i="4"/>
  <c r="C55" i="4"/>
  <c r="I34" i="4"/>
  <c r="C85" i="4"/>
  <c r="I47" i="4"/>
  <c r="G4" i="4"/>
  <c r="B56" i="9"/>
  <c r="I50" i="4"/>
  <c r="D79" i="4"/>
  <c r="H50" i="4"/>
  <c r="E47" i="4"/>
  <c r="K99" i="9"/>
  <c r="G74" i="4"/>
  <c r="A38" i="4"/>
  <c r="J38" i="4"/>
  <c r="C21" i="4"/>
  <c r="D35" i="4"/>
  <c r="A87" i="9"/>
  <c r="E87" i="9"/>
  <c r="G11" i="4"/>
  <c r="B63" i="9"/>
  <c r="H31" i="4"/>
  <c r="G10" i="4"/>
  <c r="B62" i="9"/>
  <c r="G46" i="4"/>
  <c r="B98" i="9"/>
  <c r="C10" i="4"/>
  <c r="E39" i="4"/>
  <c r="K91" i="9"/>
  <c r="H37" i="4"/>
  <c r="I31" i="4"/>
  <c r="G15" i="4"/>
  <c r="B67" i="9"/>
  <c r="D12" i="4"/>
  <c r="A64" i="9"/>
  <c r="L64" i="9"/>
  <c r="E13" i="4"/>
  <c r="K65" i="9"/>
  <c r="G58" i="4"/>
  <c r="B110" i="9"/>
  <c r="I43" i="4"/>
  <c r="G93" i="4"/>
  <c r="A60" i="4"/>
  <c r="H70" i="4"/>
  <c r="A87" i="4"/>
  <c r="J87" i="4"/>
  <c r="G34" i="4"/>
  <c r="B86" i="9"/>
  <c r="H44" i="4"/>
  <c r="E93" i="4"/>
  <c r="I54" i="4"/>
  <c r="G61" i="4"/>
  <c r="B113" i="9"/>
  <c r="E60" i="4"/>
  <c r="K112" i="9"/>
  <c r="A72" i="4"/>
  <c r="I55" i="4"/>
  <c r="E91" i="4"/>
  <c r="C70" i="4"/>
  <c r="D54" i="4"/>
  <c r="A106" i="9"/>
  <c r="C106" i="9"/>
  <c r="H89" i="4"/>
  <c r="H69" i="4"/>
  <c r="D40" i="4"/>
  <c r="A92" i="9"/>
  <c r="I92" i="9"/>
  <c r="H63" i="4"/>
  <c r="G16" i="4"/>
  <c r="B68" i="9"/>
  <c r="E82" i="4"/>
  <c r="C46" i="4"/>
  <c r="I29" i="4"/>
  <c r="G35" i="4"/>
  <c r="B87" i="9"/>
  <c r="H64" i="4"/>
  <c r="C18" i="4"/>
  <c r="C54" i="4"/>
  <c r="E92" i="4"/>
  <c r="H58" i="4"/>
  <c r="H35" i="4"/>
  <c r="H76" i="4"/>
  <c r="C76" i="4"/>
  <c r="I91" i="4"/>
  <c r="H72" i="4"/>
  <c r="E33" i="4"/>
  <c r="K85" i="9"/>
  <c r="H25" i="4"/>
  <c r="C94" i="4"/>
  <c r="H57" i="4"/>
  <c r="E12" i="4"/>
  <c r="K64" i="9"/>
  <c r="A66" i="4"/>
  <c r="I46" i="4"/>
  <c r="I3" i="4"/>
  <c r="E53" i="4"/>
  <c r="K105" i="9"/>
  <c r="G38" i="4"/>
  <c r="B90" i="9"/>
  <c r="C72" i="4"/>
  <c r="C24" i="4"/>
  <c r="D2" i="4"/>
  <c r="A54" i="9"/>
  <c r="F54" i="9"/>
  <c r="D11" i="4"/>
  <c r="A63" i="9"/>
  <c r="L63" i="9"/>
  <c r="E71" i="4"/>
  <c r="A18" i="4"/>
  <c r="I2" i="4"/>
  <c r="D48" i="4"/>
  <c r="A100" i="9"/>
  <c r="E86" i="4"/>
  <c r="I87" i="4"/>
  <c r="A33" i="4"/>
  <c r="J33" i="4"/>
  <c r="G92" i="4"/>
  <c r="G25" i="4"/>
  <c r="B77" i="9"/>
  <c r="I49" i="4"/>
  <c r="H14" i="4"/>
  <c r="H92" i="4"/>
  <c r="C8" i="4"/>
  <c r="E24" i="4"/>
  <c r="K76" i="9"/>
  <c r="G33" i="4"/>
  <c r="B85" i="9"/>
  <c r="C12" i="4"/>
  <c r="E2" i="4"/>
  <c r="K54" i="9"/>
  <c r="I73" i="4"/>
  <c r="H84" i="4"/>
  <c r="G52" i="4"/>
  <c r="B104" i="9"/>
  <c r="G24" i="4"/>
  <c r="B76" i="9"/>
  <c r="H67" i="4"/>
  <c r="A2" i="4"/>
  <c r="A46" i="4"/>
  <c r="G81" i="4"/>
  <c r="E23" i="4"/>
  <c r="K75" i="9"/>
  <c r="G2" i="4"/>
  <c r="B54" i="9"/>
  <c r="I76" i="4"/>
  <c r="D3" i="4"/>
  <c r="A55" i="9"/>
  <c r="L55" i="9"/>
  <c r="H87" i="4"/>
  <c r="G83" i="4"/>
  <c r="E83" i="4"/>
  <c r="E61" i="4"/>
  <c r="K113" i="9"/>
  <c r="D52" i="4"/>
  <c r="A104" i="9"/>
  <c r="D104" i="9"/>
  <c r="J104" i="9"/>
  <c r="D81" i="4"/>
  <c r="I88" i="4"/>
  <c r="E52" i="4"/>
  <c r="K104" i="9"/>
  <c r="H6" i="4"/>
  <c r="H13" i="4"/>
  <c r="D84" i="4"/>
  <c r="D50" i="4"/>
  <c r="A102" i="9"/>
  <c r="A26" i="4"/>
  <c r="A27" i="4"/>
  <c r="J27" i="4"/>
  <c r="I8" i="4"/>
  <c r="H3" i="4"/>
  <c r="I12" i="4"/>
  <c r="A79" i="4"/>
  <c r="J79" i="4"/>
  <c r="D43" i="4"/>
  <c r="A95" i="9"/>
  <c r="L95" i="9"/>
  <c r="I15" i="4"/>
  <c r="C32" i="4"/>
  <c r="G82" i="4"/>
  <c r="D46" i="4"/>
  <c r="A98" i="9"/>
  <c r="D15" i="4"/>
  <c r="A67" i="9"/>
  <c r="D67" i="9"/>
  <c r="G67" i="9"/>
  <c r="G90" i="4"/>
  <c r="G13" i="4"/>
  <c r="B65" i="9"/>
  <c r="I36" i="4"/>
  <c r="G65" i="4"/>
  <c r="B117" i="9"/>
  <c r="G27" i="4"/>
  <c r="B79" i="9"/>
  <c r="H55" i="4"/>
  <c r="A89" i="4"/>
  <c r="J89" i="4"/>
  <c r="I32" i="4"/>
  <c r="E45" i="4"/>
  <c r="K97" i="9"/>
  <c r="E1" i="4"/>
  <c r="K53" i="9"/>
  <c r="C64" i="4"/>
  <c r="A62" i="4"/>
  <c r="G43" i="4"/>
  <c r="B95" i="9"/>
  <c r="G23" i="4"/>
  <c r="B75" i="9"/>
  <c r="H18" i="4"/>
  <c r="C87" i="4"/>
  <c r="D27" i="4"/>
  <c r="A79" i="9"/>
  <c r="C75" i="4"/>
  <c r="G19" i="4"/>
  <c r="B71" i="9"/>
  <c r="I75" i="4"/>
  <c r="I37" i="4"/>
  <c r="G6" i="4"/>
  <c r="B58" i="9"/>
  <c r="D37" i="4"/>
  <c r="A89" i="9"/>
  <c r="F89" i="9"/>
  <c r="I30" i="4"/>
  <c r="A81" i="4"/>
  <c r="J81" i="4"/>
  <c r="D72" i="4"/>
  <c r="C50" i="4"/>
  <c r="D90" i="4"/>
  <c r="C19" i="4"/>
  <c r="A31" i="4"/>
  <c r="J31" i="4"/>
  <c r="I82" i="4"/>
  <c r="I78" i="4"/>
  <c r="E77" i="4"/>
  <c r="G47" i="4"/>
  <c r="B99" i="9"/>
  <c r="G72" i="4"/>
  <c r="A22" i="4"/>
  <c r="D6" i="4"/>
  <c r="A58" i="9"/>
  <c r="D58" i="9"/>
  <c r="J58" i="9"/>
  <c r="A24" i="4"/>
  <c r="L25" i="4"/>
  <c r="I61" i="4"/>
  <c r="C84" i="4"/>
  <c r="H42" i="4"/>
  <c r="C62" i="4"/>
  <c r="C37" i="4"/>
  <c r="E65" i="4"/>
  <c r="K117" i="9"/>
  <c r="I63" i="4"/>
  <c r="E20" i="4"/>
  <c r="K72" i="9"/>
  <c r="H71" i="4"/>
  <c r="A80" i="4"/>
  <c r="H79" i="4"/>
  <c r="D68" i="4"/>
  <c r="I9" i="4"/>
  <c r="D66" i="4"/>
  <c r="A118" i="9"/>
  <c r="L118" i="9"/>
  <c r="A11" i="4"/>
  <c r="J11" i="4"/>
  <c r="G86" i="4"/>
  <c r="C59" i="4"/>
  <c r="G50" i="4"/>
  <c r="B102" i="9"/>
  <c r="I18" i="4"/>
  <c r="G89" i="4"/>
  <c r="A83" i="4"/>
  <c r="J83" i="4"/>
  <c r="E78" i="4"/>
  <c r="A14" i="4"/>
  <c r="C20" i="4"/>
  <c r="D94" i="4"/>
  <c r="G66" i="4"/>
  <c r="A23" i="4"/>
  <c r="J23" i="4"/>
  <c r="I25" i="4"/>
  <c r="G51" i="4"/>
  <c r="B103" i="9"/>
  <c r="I19" i="4"/>
  <c r="H26" i="4"/>
  <c r="I57" i="4"/>
  <c r="C79" i="4"/>
  <c r="C40" i="4"/>
  <c r="H34" i="4"/>
  <c r="H28" i="4"/>
  <c r="G60" i="4"/>
  <c r="B112" i="9"/>
  <c r="I92" i="4"/>
  <c r="C16" i="4"/>
  <c r="E95" i="4"/>
  <c r="I59" i="4"/>
  <c r="C71" i="4"/>
  <c r="A16" i="4"/>
  <c r="A85" i="4"/>
  <c r="J85" i="4"/>
  <c r="G8" i="4"/>
  <c r="B60" i="9"/>
  <c r="E94" i="4"/>
  <c r="C67" i="4"/>
  <c r="A48" i="4"/>
  <c r="L49" i="4"/>
  <c r="H65" i="4"/>
  <c r="A69" i="4"/>
  <c r="J69" i="4"/>
  <c r="G3" i="4"/>
  <c r="B55" i="9"/>
  <c r="A35" i="4"/>
  <c r="J35" i="4"/>
  <c r="A74" i="4"/>
  <c r="E31" i="4"/>
  <c r="K83" i="9"/>
  <c r="D77" i="4"/>
  <c r="E19" i="4"/>
  <c r="K71" i="9"/>
  <c r="I10" i="4"/>
  <c r="C30" i="4"/>
  <c r="A34" i="4"/>
  <c r="D92" i="4"/>
  <c r="E7" i="4"/>
  <c r="K59" i="9"/>
  <c r="G42" i="4"/>
  <c r="B94" i="9"/>
  <c r="E46" i="4"/>
  <c r="K98" i="9"/>
  <c r="E55" i="4"/>
  <c r="K107" i="9"/>
  <c r="C9" i="4"/>
  <c r="G32" i="4"/>
  <c r="B84" i="9"/>
  <c r="C41" i="4"/>
  <c r="G28" i="4"/>
  <c r="B80" i="9"/>
  <c r="C48" i="4"/>
  <c r="H33" i="4"/>
  <c r="E79" i="4"/>
  <c r="C49" i="4"/>
  <c r="H53" i="4"/>
  <c r="I80" i="4"/>
  <c r="I14" i="4"/>
  <c r="I89" i="4"/>
  <c r="D89" i="4"/>
  <c r="E11" i="4"/>
  <c r="K63" i="9"/>
  <c r="C47" i="4"/>
  <c r="D93" i="4"/>
  <c r="D18" i="4"/>
  <c r="A70" i="9"/>
  <c r="C57" i="4"/>
  <c r="G80" i="4"/>
  <c r="G88" i="4"/>
  <c r="E81" i="4"/>
  <c r="A86" i="4"/>
  <c r="I6" i="4"/>
  <c r="E68" i="4"/>
  <c r="E48" i="4"/>
  <c r="K100" i="9"/>
  <c r="C15" i="4"/>
  <c r="H11" i="4"/>
  <c r="C88" i="4"/>
  <c r="G53" i="4"/>
  <c r="B105" i="9"/>
  <c r="H45" i="4"/>
  <c r="C83" i="4"/>
  <c r="A59" i="4"/>
  <c r="J59" i="4"/>
  <c r="C36" i="4"/>
  <c r="A76" i="4"/>
  <c r="G57" i="4"/>
  <c r="B109" i="9"/>
  <c r="H7" i="4"/>
  <c r="H5" i="4"/>
  <c r="H29" i="4"/>
  <c r="E90" i="4"/>
  <c r="E43" i="4"/>
  <c r="K95" i="9"/>
  <c r="H66" i="4"/>
  <c r="D83" i="4"/>
  <c r="G64" i="4"/>
  <c r="B116" i="9"/>
  <c r="H16" i="4"/>
  <c r="A28" i="4"/>
  <c r="C13" i="4"/>
  <c r="H60" i="4"/>
  <c r="G30" i="4"/>
  <c r="B82" i="9"/>
  <c r="D78" i="4"/>
  <c r="D49" i="4"/>
  <c r="A101" i="9"/>
  <c r="F101" i="9"/>
  <c r="D30" i="4"/>
  <c r="A82" i="9"/>
  <c r="I82" i="9"/>
  <c r="G84" i="4"/>
  <c r="I53" i="4"/>
  <c r="H20" i="4"/>
  <c r="A64" i="4"/>
  <c r="D25" i="4"/>
  <c r="A77" i="9"/>
  <c r="F77" i="9"/>
  <c r="D74" i="4"/>
  <c r="I60" i="4"/>
  <c r="A71" i="4"/>
  <c r="J71" i="4"/>
  <c r="I65" i="4"/>
  <c r="A77" i="4"/>
  <c r="J77" i="4"/>
  <c r="G7" i="4"/>
  <c r="B59" i="9"/>
  <c r="A45" i="4"/>
  <c r="J45" i="4"/>
  <c r="C29" i="4"/>
  <c r="A13" i="4"/>
  <c r="J13" i="4"/>
  <c r="I20" i="4"/>
  <c r="H82" i="4"/>
  <c r="I72" i="4"/>
  <c r="A90" i="4"/>
  <c r="H86" i="4"/>
  <c r="I64" i="4"/>
  <c r="E85" i="4"/>
  <c r="E44" i="4"/>
  <c r="K96" i="9"/>
  <c r="H59" i="4"/>
  <c r="C25" i="4"/>
  <c r="A61" i="4"/>
  <c r="J61" i="4"/>
  <c r="G45" i="4"/>
  <c r="B97" i="9"/>
  <c r="H22" i="4"/>
  <c r="G75" i="4"/>
  <c r="C73" i="4"/>
  <c r="A58" i="4"/>
  <c r="D17" i="4"/>
  <c r="A69" i="9"/>
  <c r="E56" i="4"/>
  <c r="K108" i="9"/>
  <c r="A53" i="4"/>
  <c r="J53" i="4"/>
  <c r="C53" i="4"/>
  <c r="A15" i="4"/>
  <c r="J15" i="4"/>
  <c r="A5" i="4"/>
  <c r="J5" i="4"/>
  <c r="A51" i="4"/>
  <c r="J51" i="4"/>
  <c r="C35" i="4"/>
  <c r="G94" i="4"/>
  <c r="G63" i="4"/>
  <c r="B115" i="9"/>
  <c r="E21" i="4"/>
  <c r="K73" i="9"/>
  <c r="D75" i="4"/>
  <c r="D73" i="4"/>
  <c r="A52" i="4"/>
  <c r="E75" i="4"/>
  <c r="A68" i="4"/>
  <c r="A78" i="4"/>
  <c r="A30" i="4"/>
  <c r="G73" i="4"/>
  <c r="D82" i="4"/>
  <c r="G77" i="4"/>
  <c r="A4" i="4"/>
  <c r="E37" i="4"/>
  <c r="K89" i="9"/>
  <c r="G44" i="4"/>
  <c r="B96" i="9"/>
  <c r="E84" i="4"/>
  <c r="G76" i="4"/>
  <c r="A21" i="4"/>
  <c r="J21" i="4"/>
  <c r="A70" i="4"/>
  <c r="H81" i="4"/>
  <c r="C66" i="4"/>
  <c r="A91" i="4"/>
  <c r="J91" i="4"/>
  <c r="G68" i="4"/>
  <c r="D28" i="4"/>
  <c r="A80" i="9"/>
  <c r="D80" i="9"/>
  <c r="G80" i="9"/>
  <c r="E9" i="4"/>
  <c r="K61" i="9"/>
  <c r="A32" i="4"/>
  <c r="G49" i="4"/>
  <c r="B101" i="9"/>
  <c r="E32" i="4"/>
  <c r="K84" i="9"/>
  <c r="D31" i="4"/>
  <c r="A83" i="9"/>
  <c r="L83" i="9"/>
  <c r="D44" i="4"/>
  <c r="A96" i="9"/>
  <c r="D96" i="9"/>
  <c r="J96" i="9"/>
  <c r="G31" i="4"/>
  <c r="B83" i="9"/>
  <c r="H40" i="4"/>
  <c r="D51" i="4"/>
  <c r="A103" i="9"/>
  <c r="I85" i="4"/>
  <c r="I39" i="4"/>
  <c r="C26" i="4"/>
  <c r="D85" i="4"/>
  <c r="E16" i="4"/>
  <c r="K68" i="9"/>
  <c r="E26" i="4"/>
  <c r="K78" i="9"/>
  <c r="I90" i="4"/>
  <c r="C60" i="4"/>
  <c r="H19" i="4"/>
  <c r="H24" i="4"/>
  <c r="D58" i="4"/>
  <c r="A110" i="9"/>
  <c r="C110" i="9"/>
  <c r="D23" i="4"/>
  <c r="A75" i="9"/>
  <c r="I75" i="9"/>
  <c r="C27" i="4"/>
  <c r="G29" i="4"/>
  <c r="B81" i="9"/>
  <c r="C31" i="4"/>
  <c r="I28" i="4"/>
  <c r="A63" i="4"/>
  <c r="J63" i="4"/>
  <c r="A19" i="4"/>
  <c r="J19" i="4"/>
  <c r="I51" i="4"/>
  <c r="I17" i="4"/>
  <c r="H94" i="4"/>
  <c r="D86" i="4"/>
  <c r="H77" i="4"/>
  <c r="I45" i="4"/>
  <c r="C33" i="4"/>
  <c r="E63" i="4"/>
  <c r="K115" i="9"/>
  <c r="A56" i="4"/>
  <c r="D91" i="4"/>
  <c r="I84" i="4"/>
  <c r="C63" i="4"/>
  <c r="I52" i="4"/>
  <c r="C5" i="4"/>
  <c r="I70" i="4"/>
  <c r="D20" i="4"/>
  <c r="A72" i="9"/>
  <c r="F72" i="9"/>
  <c r="I71" i="4"/>
  <c r="A6" i="4"/>
  <c r="E17" i="4"/>
  <c r="K69" i="9"/>
  <c r="A10" i="4"/>
  <c r="C6" i="4"/>
  <c r="E88" i="4"/>
  <c r="E76" i="4"/>
  <c r="I77" i="4"/>
  <c r="H2" i="4"/>
  <c r="E66" i="4"/>
  <c r="K118" i="9"/>
  <c r="I58" i="4"/>
  <c r="C92" i="4"/>
  <c r="H78" i="4"/>
  <c r="C86" i="4"/>
  <c r="E67" i="4"/>
  <c r="E49" i="4"/>
  <c r="K101" i="9"/>
  <c r="G5" i="4"/>
  <c r="B57" i="9"/>
  <c r="A40" i="4"/>
  <c r="D42" i="4"/>
  <c r="A94" i="9"/>
  <c r="I94" i="9"/>
  <c r="C4" i="4"/>
  <c r="I79" i="4"/>
  <c r="D9" i="4"/>
  <c r="A61" i="9"/>
  <c r="H30" i="4"/>
  <c r="I38" i="4"/>
  <c r="C89" i="4"/>
  <c r="E6" i="4"/>
  <c r="K58" i="9"/>
  <c r="G67" i="4"/>
  <c r="C68" i="4"/>
  <c r="C52" i="4"/>
  <c r="D56" i="4"/>
  <c r="A108" i="9"/>
  <c r="D87" i="4"/>
  <c r="H8" i="4"/>
  <c r="H41" i="4"/>
  <c r="C91" i="4"/>
  <c r="D10" i="4"/>
  <c r="A62" i="9"/>
  <c r="D62" i="9"/>
  <c r="G62" i="9"/>
  <c r="C56" i="4"/>
  <c r="D4" i="4"/>
  <c r="A56" i="9"/>
  <c r="F56" i="9"/>
  <c r="D1" i="4"/>
  <c r="A53" i="9"/>
  <c r="C53" i="9"/>
  <c r="I23" i="4"/>
  <c r="G71" i="4"/>
  <c r="A9" i="4"/>
  <c r="J9" i="4"/>
  <c r="C15" i="6"/>
  <c r="E56" i="9"/>
  <c r="K45" i="9"/>
  <c r="J40" i="9"/>
  <c r="L43" i="9"/>
  <c r="L46" i="9"/>
  <c r="T46" i="9"/>
  <c r="L41" i="9"/>
  <c r="N41" i="9"/>
  <c r="K40" i="9"/>
  <c r="A1" i="10"/>
  <c r="F88" i="9"/>
  <c r="I57" i="9"/>
  <c r="L107" i="9"/>
  <c r="E73" i="9"/>
  <c r="J84" i="4"/>
  <c r="E70" i="9"/>
  <c r="F60" i="9"/>
  <c r="E93" i="9"/>
  <c r="I99" i="9"/>
  <c r="E106" i="9"/>
  <c r="E55" i="9"/>
  <c r="D101" i="9"/>
  <c r="G101" i="9"/>
  <c r="E54" i="9"/>
  <c r="C87" i="9"/>
  <c r="J24" i="4"/>
  <c r="C112" i="9"/>
  <c r="L106" i="9"/>
  <c r="M106" i="9"/>
  <c r="E66" i="9"/>
  <c r="F96" i="9"/>
  <c r="F110" i="9"/>
  <c r="L54" i="9"/>
  <c r="M54" i="9"/>
  <c r="M107" i="9"/>
  <c r="D64" i="9"/>
  <c r="G64" i="9"/>
  <c r="I77" i="9"/>
  <c r="C67" i="9"/>
  <c r="F62" i="9"/>
  <c r="C80" i="9"/>
  <c r="M64" i="9"/>
  <c r="M99" i="9"/>
  <c r="D93" i="9"/>
  <c r="J93" i="9"/>
  <c r="E76" i="9"/>
  <c r="E116" i="9"/>
  <c r="F106" i="9"/>
  <c r="E94" i="9"/>
  <c r="I60" i="9"/>
  <c r="I55" i="9"/>
  <c r="E96" i="9"/>
  <c r="E71" i="9"/>
  <c r="I110" i="9"/>
  <c r="I88" i="9"/>
  <c r="I44" i="9"/>
  <c r="F44" i="9"/>
  <c r="D107" i="9"/>
  <c r="G107" i="9"/>
  <c r="D81" i="9"/>
  <c r="G81" i="9"/>
  <c r="E64" i="9"/>
  <c r="C77" i="9"/>
  <c r="D54" i="9"/>
  <c r="G54" i="9"/>
  <c r="C101" i="9"/>
  <c r="D110" i="9"/>
  <c r="J110" i="9"/>
  <c r="I109" i="9"/>
  <c r="D94" i="9"/>
  <c r="J94" i="9"/>
  <c r="L39" i="4"/>
  <c r="D116" i="9"/>
  <c r="G116" i="9"/>
  <c r="I106" i="9"/>
  <c r="D106" i="9"/>
  <c r="J106" i="9"/>
  <c r="C94" i="9"/>
  <c r="L66" i="9"/>
  <c r="M66" i="9"/>
  <c r="D55" i="9"/>
  <c r="J55" i="9"/>
  <c r="L96" i="9"/>
  <c r="M96" i="9"/>
  <c r="D77" i="9"/>
  <c r="J77" i="9"/>
  <c r="L101" i="9"/>
  <c r="M101" i="9"/>
  <c r="L110" i="9"/>
  <c r="M110" i="9"/>
  <c r="L67" i="9"/>
  <c r="M67" i="9"/>
  <c r="E77" i="9"/>
  <c r="J48" i="4"/>
  <c r="F80" i="9"/>
  <c r="I64" i="9"/>
  <c r="L77" i="9"/>
  <c r="M77" i="9"/>
  <c r="I54" i="9"/>
  <c r="C54" i="9"/>
  <c r="I101" i="9"/>
  <c r="E101" i="9"/>
  <c r="E110" i="9"/>
  <c r="C56" i="9"/>
  <c r="I62" i="9"/>
  <c r="I56" i="9"/>
  <c r="M83" i="9"/>
  <c r="M76" i="9"/>
  <c r="D73" i="9"/>
  <c r="J73" i="9"/>
  <c r="P46" i="9"/>
  <c r="F85" i="9"/>
  <c r="F115" i="9"/>
  <c r="I85" i="9"/>
  <c r="D86" i="9"/>
  <c r="J86" i="9"/>
  <c r="D63" i="9"/>
  <c r="G63" i="9"/>
  <c r="E95" i="9"/>
  <c r="E115" i="9"/>
  <c r="C73" i="9"/>
  <c r="F57" i="9"/>
  <c r="L114" i="9"/>
  <c r="M114" i="9"/>
  <c r="D92" i="9"/>
  <c r="G92" i="9"/>
  <c r="C57" i="9"/>
  <c r="D91" i="9"/>
  <c r="J91" i="9"/>
  <c r="I115" i="9"/>
  <c r="E57" i="9"/>
  <c r="I73" i="9"/>
  <c r="L73" i="9"/>
  <c r="M73" i="9"/>
  <c r="L57" i="9"/>
  <c r="M57" i="9"/>
  <c r="C115" i="9"/>
  <c r="J115" i="9"/>
  <c r="C85" i="9"/>
  <c r="C111" i="9"/>
  <c r="I111" i="9"/>
  <c r="E85" i="9"/>
  <c r="F86" i="9"/>
  <c r="M95" i="9"/>
  <c r="M63" i="9"/>
  <c r="M91" i="9"/>
  <c r="H44" i="9"/>
  <c r="F92" i="9"/>
  <c r="C92" i="9"/>
  <c r="F91" i="9"/>
  <c r="L53" i="9"/>
  <c r="M53" i="9"/>
  <c r="C91" i="9"/>
  <c r="F82" i="9"/>
  <c r="L115" i="9"/>
  <c r="M115" i="9"/>
  <c r="L85" i="9"/>
  <c r="M85" i="9"/>
  <c r="F114" i="9"/>
  <c r="E86" i="9"/>
  <c r="I74" i="9"/>
  <c r="C74" i="9"/>
  <c r="F74" i="9"/>
  <c r="F108" i="9"/>
  <c r="E108" i="9"/>
  <c r="C108" i="9"/>
  <c r="I108" i="9"/>
  <c r="D108" i="9"/>
  <c r="J108" i="9"/>
  <c r="F61" i="9"/>
  <c r="C61" i="9"/>
  <c r="D61" i="9"/>
  <c r="G61" i="9"/>
  <c r="I61" i="9"/>
  <c r="E61" i="9"/>
  <c r="L61" i="9"/>
  <c r="M61" i="9"/>
  <c r="L41" i="4"/>
  <c r="J40" i="4"/>
  <c r="J10" i="4"/>
  <c r="L11" i="4"/>
  <c r="L7" i="4"/>
  <c r="J6" i="4"/>
  <c r="E72" i="9"/>
  <c r="D72" i="9"/>
  <c r="G72" i="9"/>
  <c r="L72" i="9"/>
  <c r="M72" i="9"/>
  <c r="I72" i="9"/>
  <c r="L75" i="9"/>
  <c r="M75" i="9"/>
  <c r="F75" i="9"/>
  <c r="D75" i="9"/>
  <c r="G75" i="9"/>
  <c r="C75" i="9"/>
  <c r="E75" i="9"/>
  <c r="I103" i="9"/>
  <c r="F103" i="9"/>
  <c r="L103" i="9"/>
  <c r="M103" i="9"/>
  <c r="E103" i="9"/>
  <c r="D103" i="9"/>
  <c r="J103" i="9"/>
  <c r="C103" i="9"/>
  <c r="C83" i="9"/>
  <c r="I83" i="9"/>
  <c r="F83" i="9"/>
  <c r="D83" i="9"/>
  <c r="G83" i="9"/>
  <c r="E83" i="9"/>
  <c r="L71" i="4"/>
  <c r="J70" i="4"/>
  <c r="L5" i="4"/>
  <c r="J4" i="4"/>
  <c r="J30" i="4"/>
  <c r="L31" i="4"/>
  <c r="J68" i="4"/>
  <c r="L69" i="4"/>
  <c r="L53" i="4"/>
  <c r="J52" i="4"/>
  <c r="L59" i="4"/>
  <c r="J58" i="4"/>
  <c r="L91" i="4"/>
  <c r="J90" i="4"/>
  <c r="L65" i="4"/>
  <c r="J64" i="4"/>
  <c r="D82" i="9"/>
  <c r="J82" i="9"/>
  <c r="C82" i="9"/>
  <c r="E82" i="9"/>
  <c r="L82" i="9"/>
  <c r="M82" i="9"/>
  <c r="J28" i="4"/>
  <c r="L29" i="4"/>
  <c r="D70" i="9"/>
  <c r="G70" i="9"/>
  <c r="C70" i="9"/>
  <c r="L70" i="9"/>
  <c r="M70" i="9"/>
  <c r="I70" i="9"/>
  <c r="F70" i="9"/>
  <c r="J34" i="4"/>
  <c r="L35" i="4"/>
  <c r="L75" i="4"/>
  <c r="J74" i="4"/>
  <c r="H40" i="9"/>
  <c r="G40" i="9"/>
  <c r="G41" i="9"/>
  <c r="L17" i="4"/>
  <c r="J16" i="4"/>
  <c r="L15" i="4"/>
  <c r="J14" i="4"/>
  <c r="C58" i="9"/>
  <c r="F58" i="9"/>
  <c r="E58" i="9"/>
  <c r="L58" i="9"/>
  <c r="M58" i="9"/>
  <c r="I58" i="9"/>
  <c r="E89" i="9"/>
  <c r="D89" i="9"/>
  <c r="J89" i="9"/>
  <c r="L89" i="9"/>
  <c r="M89" i="9"/>
  <c r="I89" i="9"/>
  <c r="C89" i="9"/>
  <c r="F79" i="9"/>
  <c r="I79" i="9"/>
  <c r="D79" i="9"/>
  <c r="J79" i="9"/>
  <c r="E79" i="9"/>
  <c r="L79" i="9"/>
  <c r="M79" i="9"/>
  <c r="C79" i="9"/>
  <c r="F98" i="9"/>
  <c r="D98" i="9"/>
  <c r="G98" i="9"/>
  <c r="E98" i="9"/>
  <c r="L98" i="9"/>
  <c r="M98" i="9"/>
  <c r="C98" i="9"/>
  <c r="I98" i="9"/>
  <c r="F95" i="9"/>
  <c r="C95" i="9"/>
  <c r="I95" i="9"/>
  <c r="D95" i="9"/>
  <c r="G95" i="9"/>
  <c r="L27" i="4"/>
  <c r="J26" i="4"/>
  <c r="C104" i="9"/>
  <c r="F104" i="9"/>
  <c r="E104" i="9"/>
  <c r="I104" i="9"/>
  <c r="L104" i="9"/>
  <c r="M104" i="9"/>
  <c r="L47" i="4"/>
  <c r="J46" i="4"/>
  <c r="D100" i="9"/>
  <c r="G100" i="9"/>
  <c r="C100" i="9"/>
  <c r="E100" i="9"/>
  <c r="I100" i="9"/>
  <c r="F100" i="9"/>
  <c r="L100" i="9"/>
  <c r="M100" i="9"/>
  <c r="L19" i="4"/>
  <c r="J18" i="4"/>
  <c r="E63" i="9"/>
  <c r="F63" i="9"/>
  <c r="C63" i="9"/>
  <c r="I63" i="9"/>
  <c r="J66" i="4"/>
  <c r="L67" i="4"/>
  <c r="E92" i="9"/>
  <c r="L92" i="9"/>
  <c r="M92" i="9"/>
  <c r="L61" i="4"/>
  <c r="J60" i="4"/>
  <c r="C72" i="9"/>
  <c r="L108" i="9"/>
  <c r="M108" i="9"/>
  <c r="L112" i="9"/>
  <c r="M112" i="9"/>
  <c r="E112" i="9"/>
  <c r="I112" i="9"/>
  <c r="F112" i="9"/>
  <c r="L93" i="4"/>
  <c r="J92" i="4"/>
  <c r="L88" i="9"/>
  <c r="M88" i="9"/>
  <c r="C88" i="9"/>
  <c r="D88" i="9"/>
  <c r="G88" i="9"/>
  <c r="C66" i="9"/>
  <c r="I66" i="9"/>
  <c r="F66" i="9"/>
  <c r="J20" i="4"/>
  <c r="L21" i="4"/>
  <c r="L60" i="9"/>
  <c r="M60" i="9"/>
  <c r="D60" i="9"/>
  <c r="J60" i="9"/>
  <c r="E60" i="9"/>
  <c r="D78" i="9"/>
  <c r="G78" i="9"/>
  <c r="E78" i="9"/>
  <c r="F78" i="9"/>
  <c r="I78" i="9"/>
  <c r="C78" i="9"/>
  <c r="L78" i="9"/>
  <c r="M78" i="9"/>
  <c r="L116" i="9"/>
  <c r="M116" i="9"/>
  <c r="I116" i="9"/>
  <c r="F116" i="9"/>
  <c r="L89" i="4"/>
  <c r="J88" i="4"/>
  <c r="I105" i="9"/>
  <c r="L105" i="9"/>
  <c r="M105" i="9"/>
  <c r="E105" i="9"/>
  <c r="D105" i="9"/>
  <c r="J105" i="9"/>
  <c r="F105" i="9"/>
  <c r="L37" i="4"/>
  <c r="J36" i="4"/>
  <c r="J1" i="4"/>
  <c r="I1" i="4"/>
  <c r="F53" i="9"/>
  <c r="F118" i="9"/>
  <c r="H1" i="4"/>
  <c r="D53" i="9"/>
  <c r="C84" i="9"/>
  <c r="F84" i="9"/>
  <c r="I84" i="9"/>
  <c r="E84" i="9"/>
  <c r="D84" i="9"/>
  <c r="J84" i="9"/>
  <c r="L84" i="9"/>
  <c r="M84" i="9"/>
  <c r="J54" i="4"/>
  <c r="L55" i="4"/>
  <c r="E113" i="9"/>
  <c r="C113" i="9"/>
  <c r="I113" i="9"/>
  <c r="F113" i="9"/>
  <c r="L113" i="9"/>
  <c r="M113" i="9"/>
  <c r="C97" i="9"/>
  <c r="I97" i="9"/>
  <c r="E97" i="9"/>
  <c r="L97" i="9"/>
  <c r="M97" i="9"/>
  <c r="F97" i="9"/>
  <c r="C71" i="9"/>
  <c r="D71" i="9"/>
  <c r="G71" i="9"/>
  <c r="L71" i="9"/>
  <c r="M71" i="9"/>
  <c r="F71" i="9"/>
  <c r="C76" i="9"/>
  <c r="F76" i="9"/>
  <c r="I76" i="9"/>
  <c r="D76" i="9"/>
  <c r="J76" i="9"/>
  <c r="L9" i="4"/>
  <c r="J8" i="4"/>
  <c r="L81" i="9"/>
  <c r="M81" i="9"/>
  <c r="I81" i="9"/>
  <c r="E81" i="9"/>
  <c r="F81" i="9"/>
  <c r="I93" i="9"/>
  <c r="L93" i="9"/>
  <c r="M93" i="9"/>
  <c r="C93" i="9"/>
  <c r="E107" i="9"/>
  <c r="C107" i="9"/>
  <c r="I107" i="9"/>
  <c r="E109" i="9"/>
  <c r="L109" i="9"/>
  <c r="M109" i="9"/>
  <c r="F109" i="9"/>
  <c r="D109" i="9"/>
  <c r="G109" i="9"/>
  <c r="J12" i="4"/>
  <c r="L13" i="4"/>
  <c r="F99" i="9"/>
  <c r="D99" i="9"/>
  <c r="J99" i="9"/>
  <c r="C99" i="9"/>
  <c r="E99" i="9"/>
  <c r="M55" i="9"/>
  <c r="M111" i="9"/>
  <c r="D56" i="9"/>
  <c r="J56" i="9"/>
  <c r="L56" i="9"/>
  <c r="M56" i="9"/>
  <c r="L62" i="9"/>
  <c r="M62" i="9"/>
  <c r="E62" i="9"/>
  <c r="C62" i="9"/>
  <c r="L94" i="9"/>
  <c r="M94" i="9"/>
  <c r="F94" i="9"/>
  <c r="J56" i="4"/>
  <c r="L57" i="4"/>
  <c r="C96" i="9"/>
  <c r="I96" i="9"/>
  <c r="L33" i="4"/>
  <c r="J32" i="4"/>
  <c r="E80" i="9"/>
  <c r="L80" i="9"/>
  <c r="M80" i="9"/>
  <c r="I80" i="9"/>
  <c r="J78" i="4"/>
  <c r="L79" i="4"/>
  <c r="C69" i="9"/>
  <c r="D69" i="9"/>
  <c r="J69" i="9"/>
  <c r="F69" i="9"/>
  <c r="E69" i="9"/>
  <c r="L69" i="9"/>
  <c r="M69" i="9"/>
  <c r="I69" i="9"/>
  <c r="L77" i="4"/>
  <c r="J76" i="4"/>
  <c r="J86" i="4"/>
  <c r="L87" i="4"/>
  <c r="M118" i="9"/>
  <c r="J80" i="4"/>
  <c r="L81" i="4"/>
  <c r="L23" i="4"/>
  <c r="J22" i="4"/>
  <c r="J62" i="4"/>
  <c r="L63" i="4"/>
  <c r="E67" i="9"/>
  <c r="F67" i="9"/>
  <c r="I67" i="9"/>
  <c r="I102" i="9"/>
  <c r="D102" i="9"/>
  <c r="G102" i="9"/>
  <c r="C102" i="9"/>
  <c r="E102" i="9"/>
  <c r="F102" i="9"/>
  <c r="L102" i="9"/>
  <c r="M102" i="9"/>
  <c r="F55" i="9"/>
  <c r="C55" i="9"/>
  <c r="L3" i="4"/>
  <c r="J2" i="4"/>
  <c r="L73" i="4"/>
  <c r="J72" i="4"/>
  <c r="F64" i="9"/>
  <c r="C64" i="9"/>
  <c r="D87" i="9"/>
  <c r="J87" i="9"/>
  <c r="I87" i="9"/>
  <c r="L87" i="9"/>
  <c r="M87" i="9"/>
  <c r="F87" i="9"/>
  <c r="E111" i="9"/>
  <c r="F111" i="9"/>
  <c r="D111" i="9"/>
  <c r="J111" i="9"/>
  <c r="F117" i="9"/>
  <c r="C117" i="9"/>
  <c r="I117" i="9"/>
  <c r="D117" i="9"/>
  <c r="J117" i="9"/>
  <c r="E117" i="9"/>
  <c r="L117" i="9"/>
  <c r="M117" i="9"/>
  <c r="E91" i="9"/>
  <c r="I91" i="9"/>
  <c r="D90" i="9"/>
  <c r="J90" i="9"/>
  <c r="E90" i="9"/>
  <c r="I90" i="9"/>
  <c r="L90" i="9"/>
  <c r="M90" i="9"/>
  <c r="C90" i="9"/>
  <c r="F90" i="9"/>
  <c r="J44" i="4"/>
  <c r="L45" i="4"/>
  <c r="E65" i="9"/>
  <c r="L65" i="9"/>
  <c r="M65" i="9"/>
  <c r="I65" i="9"/>
  <c r="F65" i="9"/>
  <c r="D65" i="9"/>
  <c r="J65" i="9"/>
  <c r="C65" i="9"/>
  <c r="I114" i="9"/>
  <c r="C114" i="9"/>
  <c r="D114" i="9"/>
  <c r="J114" i="9"/>
  <c r="E59" i="9"/>
  <c r="C59" i="9"/>
  <c r="I59" i="9"/>
  <c r="L59" i="9"/>
  <c r="M59" i="9"/>
  <c r="F59" i="9"/>
  <c r="D59" i="9"/>
  <c r="G59" i="9"/>
  <c r="J94" i="4"/>
  <c r="L95" i="4"/>
  <c r="L83" i="4"/>
  <c r="J82" i="4"/>
  <c r="E68" i="9"/>
  <c r="D68" i="9"/>
  <c r="J68" i="9"/>
  <c r="I68" i="9"/>
  <c r="F68" i="9"/>
  <c r="C68" i="9"/>
  <c r="L68" i="9"/>
  <c r="M68" i="9"/>
  <c r="L43" i="4"/>
  <c r="J42" i="4"/>
  <c r="E74" i="9"/>
  <c r="L74" i="9"/>
  <c r="M74" i="9"/>
  <c r="L86" i="9"/>
  <c r="M86" i="9"/>
  <c r="C86" i="9"/>
  <c r="L51" i="4"/>
  <c r="J50" i="4"/>
  <c r="L42" i="9"/>
  <c r="R41" i="9"/>
  <c r="T41" i="9"/>
  <c r="L47" i="9"/>
  <c r="C45" i="9"/>
  <c r="C47" i="9"/>
  <c r="R46" i="9"/>
  <c r="N46" i="9"/>
  <c r="L13" i="9"/>
  <c r="P41" i="9"/>
  <c r="L11" i="9"/>
  <c r="B38" i="9"/>
  <c r="I39" i="9"/>
  <c r="H39" i="9"/>
  <c r="H45" i="9"/>
  <c r="H47" i="9"/>
  <c r="B43" i="9"/>
  <c r="C44" i="9"/>
  <c r="D44" i="9"/>
  <c r="G93" i="9"/>
  <c r="G66" i="9"/>
  <c r="E44" i="9"/>
  <c r="C118" i="9"/>
  <c r="R42" i="9"/>
  <c r="F40" i="9"/>
  <c r="F41" i="9"/>
  <c r="P42" i="9"/>
  <c r="E40" i="9"/>
  <c r="E42" i="9"/>
  <c r="T42" i="9"/>
  <c r="N42" i="9"/>
  <c r="D40" i="9"/>
  <c r="D41" i="9"/>
  <c r="L12" i="9"/>
  <c r="C40" i="9"/>
  <c r="C41" i="9"/>
  <c r="D39" i="9"/>
  <c r="E39" i="9"/>
  <c r="C39" i="9"/>
  <c r="F39" i="9"/>
  <c r="T47" i="9"/>
  <c r="P47" i="9"/>
  <c r="E45" i="9"/>
  <c r="E47" i="9"/>
  <c r="R47" i="9"/>
  <c r="F45" i="9"/>
  <c r="G47" i="9"/>
  <c r="N47" i="9"/>
  <c r="D45" i="9"/>
  <c r="D46" i="9"/>
  <c r="L14" i="9"/>
  <c r="G44" i="9"/>
  <c r="G39" i="9"/>
  <c r="H42" i="9"/>
  <c r="G73" i="9"/>
  <c r="J70" i="9"/>
  <c r="J54" i="9"/>
  <c r="J88" i="9"/>
  <c r="J78" i="9"/>
  <c r="G60" i="9"/>
  <c r="H46" i="9"/>
  <c r="J63" i="9"/>
  <c r="G55" i="9"/>
  <c r="J107" i="9"/>
  <c r="G94" i="9"/>
  <c r="G110" i="9"/>
  <c r="G89" i="9"/>
  <c r="J116" i="9"/>
  <c r="G108" i="9"/>
  <c r="G117" i="9"/>
  <c r="G84" i="9"/>
  <c r="G111" i="9"/>
  <c r="J97" i="9"/>
  <c r="G112" i="9"/>
  <c r="J98" i="9"/>
  <c r="G65" i="9"/>
  <c r="G69" i="9"/>
  <c r="G45" i="9"/>
  <c r="G46" i="9"/>
  <c r="J71" i="9"/>
  <c r="G68" i="9"/>
  <c r="J83" i="9"/>
  <c r="G86" i="9"/>
  <c r="G74" i="9"/>
  <c r="G82" i="9"/>
  <c r="G91" i="9"/>
  <c r="G85" i="9"/>
  <c r="G79" i="9"/>
  <c r="J61" i="9"/>
  <c r="G77" i="9"/>
  <c r="G56" i="9"/>
  <c r="G105" i="9"/>
  <c r="J57" i="9"/>
  <c r="G87" i="9"/>
  <c r="G76" i="9"/>
  <c r="J102" i="9"/>
  <c r="J92" i="9"/>
  <c r="J67" i="9"/>
  <c r="G104" i="9"/>
  <c r="J101" i="9"/>
  <c r="J100" i="9"/>
  <c r="J62" i="9"/>
  <c r="J72" i="9"/>
  <c r="J113" i="9"/>
  <c r="J80" i="9"/>
  <c r="G90" i="9"/>
  <c r="G99" i="9"/>
  <c r="G103" i="9"/>
  <c r="J53" i="9"/>
  <c r="E53" i="9"/>
  <c r="E118" i="9"/>
  <c r="D118" i="9"/>
  <c r="J118" i="9"/>
  <c r="E41" i="9"/>
  <c r="G42" i="9"/>
  <c r="G58" i="9"/>
  <c r="G106" i="9"/>
  <c r="G114" i="9"/>
  <c r="J75" i="9"/>
  <c r="D47" i="9"/>
  <c r="I47" i="9"/>
  <c r="G96" i="9"/>
  <c r="H41" i="9"/>
  <c r="J59" i="9"/>
  <c r="J109" i="9"/>
  <c r="J95" i="9"/>
  <c r="J81" i="9"/>
  <c r="D42" i="9"/>
  <c r="F42" i="9"/>
  <c r="F46" i="9"/>
  <c r="F47" i="9"/>
  <c r="C42" i="9"/>
  <c r="I45" i="9"/>
  <c r="E46" i="9"/>
  <c r="C46" i="9"/>
  <c r="I40" i="9"/>
  <c r="I46" i="9"/>
  <c r="K46" i="9"/>
  <c r="J41" i="9"/>
  <c r="K47" i="9"/>
  <c r="J42" i="9"/>
  <c r="I42" i="9"/>
  <c r="I41" i="9"/>
  <c r="K41" i="9"/>
  <c r="E11" i="9"/>
  <c r="D11" i="9"/>
  <c r="K42" i="9"/>
  <c r="G53" i="9"/>
  <c r="E12" i="9"/>
  <c r="D12" i="9"/>
  <c r="E13" i="9"/>
  <c r="D13" i="9"/>
  <c r="E10" i="9"/>
  <c r="D10" i="9"/>
  <c r="E14" i="9"/>
  <c r="D14" i="9"/>
  <c r="G118" i="9"/>
  <c r="I53" i="9"/>
  <c r="I118"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<sst xmlns="http://schemas.openxmlformats.org/spreadsheetml/2006/main" count="4657" uniqueCount="2077">
  <si>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</si>
  <si>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</si>
  <si>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</si>
  <si>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</si>
  <si>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</si>
  <si>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</si>
  <si>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</si>
  <si>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</si>
  <si>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</si>
  <si>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</si>
  <si>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</si>
  <si>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</si>
  <si>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</si>
  <si>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</si>
  <si>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</si>
  <si>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</si>
  <si>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</si>
  <si>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</si>
  <si>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</si>
  <si>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</si>
  <si>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</si>
  <si>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</si>
  <si>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</si>
  <si>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</si>
  <si>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</si>
  <si>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</si>
  <si>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</si>
  <si>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</si>
  <si>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</si>
  <si>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</si>
  <si>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</si>
  <si>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</si>
  <si>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</si>
  <si>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</si>
  <si>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</si>
  <si>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</si>
  <si>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</si>
  <si>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</si>
  <si>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</si>
  <si>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</si>
  <si>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</si>
  <si>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</si>
  <si>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</si>
  <si>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</si>
  <si>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</si>
  <si>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</si>
  <si>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</si>
  <si>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</si>
  <si>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</si>
  <si>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</si>
  <si>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</si>
  <si>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</si>
  <si>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</si>
  <si>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</si>
  <si>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</si>
  <si>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</si>
  <si>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</si>
  <si>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</si>
  <si>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</si>
  <si>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</si>
  <si>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</si>
  <si>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</si>
  <si>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</si>
  <si>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</si>
  <si>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</si>
  <si>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</si>
  <si>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</si>
  <si>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</si>
  <si>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</si>
  <si>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</si>
  <si>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</si>
  <si>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</si>
  <si>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</si>
  <si>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</si>
  <si>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</si>
  <si>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</si>
  <si>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</si>
  <si>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</si>
  <si>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</si>
  <si>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</si>
  <si>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</si>
  <si>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</si>
  <si>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</si>
  <si>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</si>
  <si>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</si>
  <si>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</si>
  <si>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</si>
  <si>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</si>
  <si>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</si>
  <si>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</si>
  <si>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</si>
  <si>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</si>
  <si>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</si>
  <si>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</si>
  <si>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</si>
  <si>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</si>
  <si>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</si>
  <si>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</si>
  <si>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</si>
  <si>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</si>
  <si>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</si>
  <si>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</si>
  <si>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</si>
  <si>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</si>
  <si>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</si>
  <si>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</si>
  <si>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</si>
  <si>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</si>
  <si>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</si>
  <si>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</si>
  <si>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</si>
  <si>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</si>
  <si>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</si>
  <si>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</si>
  <si>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</si>
  <si>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</si>
  <si>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</si>
  <si>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</si>
  <si>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</si>
  <si>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</si>
  <si>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</si>
  <si>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</si>
  <si>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</si>
  <si>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</si>
  <si>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</si>
  <si>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</si>
  <si>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</si>
  <si>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</si>
  <si>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</si>
  <si>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</si>
  <si>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</si>
  <si>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</si>
  <si>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</si>
  <si>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</si>
  <si>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</si>
  <si>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</si>
  <si>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</si>
  <si>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</si>
  <si>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</si>
  <si>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</si>
  <si>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</si>
  <si>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</si>
  <si>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</si>
  <si>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</si>
  <si>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</si>
  <si>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</si>
  <si>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</si>
  <si>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</si>
  <si>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</si>
  <si>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</si>
  <si>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</si>
  <si>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</si>
  <si>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</si>
  <si>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</si>
  <si>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</si>
  <si>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</si>
  <si>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</si>
  <si>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</si>
  <si>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</si>
  <si>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</si>
  <si>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</si>
  <si>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</si>
  <si>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</si>
  <si>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</si>
  <si>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</si>
  <si>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</si>
  <si>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</si>
  <si>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</si>
  <si>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</si>
  <si>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</si>
  <si>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</si>
  <si>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</si>
  <si>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</si>
  <si>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</si>
  <si>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</si>
  <si>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</si>
  <si>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</si>
  <si>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</si>
  <si>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</si>
  <si>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</si>
  <si>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</si>
  <si>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</si>
  <si>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</si>
  <si>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</si>
  <si>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</si>
  <si>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</si>
  <si>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</si>
  <si>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</si>
  <si>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</si>
  <si>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</si>
  <si>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</si>
  <si>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</si>
  <si>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</si>
  <si>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</si>
  <si>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</si>
  <si>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</si>
  <si>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</si>
  <si>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</si>
  <si>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</si>
  <si>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</si>
  <si>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</si>
  <si>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</si>
  <si>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</si>
  <si>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</si>
  <si>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</si>
  <si>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</si>
  <si>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</si>
  <si>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</si>
  <si>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</si>
  <si>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</si>
  <si>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</si>
  <si>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</si>
  <si>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</si>
  <si>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</si>
  <si>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</si>
  <si>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</si>
  <si>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</si>
  <si>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</si>
  <si>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</si>
  <si>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</si>
  <si>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</si>
  <si>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</si>
  <si>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</si>
  <si>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</si>
  <si>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</si>
  <si>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</si>
  <si>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</si>
  <si>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</si>
  <si>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</si>
  <si>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</si>
  <si>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</si>
  <si>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</si>
  <si>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</si>
  <si>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</si>
  <si>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</si>
  <si>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</si>
  <si>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</si>
  <si>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</si>
  <si>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</si>
  <si>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</si>
  <si>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</si>
  <si>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</si>
  <si>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</si>
  <si>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</si>
  <si>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</si>
  <si>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</si>
  <si>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</si>
  <si>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</si>
  <si>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</si>
  <si>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</si>
  <si>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</si>
  <si>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</si>
  <si>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</si>
  <si>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</si>
  <si>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</si>
  <si>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</si>
  <si>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</si>
  <si>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</si>
  <si>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</si>
  <si>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</si>
  <si>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</si>
  <si>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</si>
  <si>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</si>
  <si>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</si>
  <si>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</si>
  <si>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</si>
  <si>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</si>
  <si>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</si>
  <si>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</si>
  <si>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</si>
  <si>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</si>
  <si>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</si>
  <si>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</si>
  <si>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</si>
  <si>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</si>
  <si>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</si>
  <si>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</si>
  <si>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</si>
  <si>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</si>
  <si>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</si>
  <si>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</si>
  <si>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</si>
  <si>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</si>
  <si>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</si>
  <si>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</si>
  <si>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</si>
  <si>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</si>
  <si>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</si>
  <si>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</si>
  <si>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</si>
  <si>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</si>
  <si>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</si>
  <si>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</si>
  <si>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</si>
  <si>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</si>
  <si>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</si>
  <si>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</si>
  <si>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</si>
  <si>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</si>
  <si>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</si>
  <si>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</si>
  <si>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</si>
  <si>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</si>
  <si>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</si>
  <si>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</si>
  <si>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</si>
  <si>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</si>
  <si>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</si>
  <si>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</si>
  <si>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</si>
  <si>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</si>
  <si>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</si>
  <si>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</si>
  <si>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</si>
  <si>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</si>
  <si>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</si>
  <si>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</si>
  <si>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</si>
  <si>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</si>
  <si>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</si>
  <si>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</si>
  <si>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</si>
  <si>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</si>
  <si>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</si>
  <si>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</si>
  <si>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</si>
  <si>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</si>
  <si>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</si>
  <si>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</si>
  <si>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</si>
  <si>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</si>
  <si>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</si>
  <si>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</si>
  <si>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</si>
  <si>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</si>
  <si>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</si>
  <si>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</si>
  <si>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</si>
  <si>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</si>
  <si>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</si>
  <si>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</si>
  <si>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</si>
  <si>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</si>
  <si>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</si>
  <si>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</si>
  <si>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</si>
  <si>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</si>
  <si>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</si>
  <si>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</si>
  <si>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</si>
  <si>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</si>
  <si>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</si>
  <si>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</si>
  <si>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</si>
  <si>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</si>
  <si>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</si>
  <si>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</si>
  <si>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</si>
  <si>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</si>
  <si>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</si>
  <si>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</si>
  <si>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</si>
  <si>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</si>
  <si>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</si>
  <si>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</si>
  <si>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</si>
  <si>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</si>
  <si>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</si>
  <si>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</si>
  <si>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</si>
  <si>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</si>
  <si>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</si>
  <si>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</si>
  <si>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</si>
  <si>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</si>
  <si>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</si>
  <si>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</si>
  <si>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</si>
  <si>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</si>
  <si>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</si>
  <si>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</si>
  <si>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</si>
  <si>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</si>
  <si>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</si>
  <si>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</si>
  <si>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</si>
  <si>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</si>
  <si>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</si>
  <si>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</si>
  <si>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</si>
  <si>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</si>
  <si>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</si>
  <si>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</si>
  <si>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</si>
  <si>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</si>
  <si>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</si>
  <si>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</si>
  <si>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</si>
  <si>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</si>
  <si>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</si>
  <si>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</si>
  <si>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</si>
  <si>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</si>
  <si>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</si>
  <si>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</si>
  <si>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</si>
  <si>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</si>
  <si>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</si>
  <si>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</si>
  <si>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</si>
  <si>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</si>
  <si>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</si>
  <si>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</si>
  <si>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</si>
  <si>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</si>
  <si>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</si>
  <si>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</si>
  <si>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</si>
  <si>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</si>
  <si>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</si>
  <si>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</si>
  <si>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</si>
  <si>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</si>
  <si>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</si>
  <si>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</si>
  <si>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</si>
  <si>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</si>
  <si>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</si>
  <si>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</si>
  <si>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</si>
  <si>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</si>
  <si>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</si>
  <si>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</si>
  <si>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</si>
  <si>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</si>
  <si>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</si>
  <si>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</si>
  <si>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</si>
  <si>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</si>
  <si>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</si>
  <si>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</si>
  <si>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</si>
  <si>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</si>
  <si>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</si>
  <si>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</si>
  <si>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</si>
  <si>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</si>
  <si>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</si>
  <si>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</si>
  <si>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</si>
  <si>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</si>
  <si>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</si>
  <si>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</si>
  <si>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</si>
  <si>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</si>
  <si>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</si>
  <si>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</si>
  <si>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</si>
  <si>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</si>
  <si>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</si>
  <si>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</si>
  <si>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</si>
  <si>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</si>
  <si>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</si>
  <si>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</si>
  <si>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</si>
  <si>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</si>
  <si>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</si>
  <si>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</si>
  <si>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</si>
  <si>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</si>
  <si>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</si>
  <si>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</si>
  <si>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</si>
  <si>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</si>
  <si>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</si>
  <si>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</si>
  <si>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</si>
  <si>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</si>
  <si>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</si>
  <si>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</si>
  <si>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</si>
  <si>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</si>
  <si>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</si>
  <si>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</si>
  <si>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</si>
  <si>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</si>
  <si>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</si>
  <si>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</si>
  <si>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</si>
  <si>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</si>
  <si>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</si>
  <si>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</si>
  <si>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</si>
  <si>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</si>
  <si>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</si>
  <si>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</si>
  <si>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</si>
  <si>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</si>
  <si>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</si>
  <si>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</si>
  <si>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</si>
  <si>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</si>
  <si>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</si>
  <si>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</si>
  <si>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</si>
  <si>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</si>
  <si>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</si>
  <si>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</si>
  <si>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</si>
  <si>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</si>
  <si>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</si>
  <si>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</si>
  <si>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</si>
  <si>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</si>
  <si>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</si>
  <si>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</si>
  <si>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</si>
  <si>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</si>
  <si>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</si>
  <si>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</si>
  <si>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</si>
  <si>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</si>
  <si>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</si>
  <si>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</si>
  <si>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</si>
  <si>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</si>
  <si>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</si>
  <si>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</si>
  <si>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</si>
  <si>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</si>
  <si>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</si>
  <si>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</si>
  <si>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</si>
  <si>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</si>
  <si>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</si>
  <si>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</si>
  <si>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</si>
  <si>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</si>
  <si>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</si>
  <si>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</si>
  <si>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</si>
  <si>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</si>
  <si>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</si>
  <si>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</si>
  <si>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</si>
  <si>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</si>
  <si>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</si>
  <si>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</si>
  <si>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</si>
  <si>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</si>
  <si>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</si>
  <si>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</si>
  <si>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</si>
  <si>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</si>
  <si>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</si>
  <si>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</si>
  <si>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</si>
  <si>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</si>
  <si>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</si>
  <si>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</si>
  <si>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</si>
  <si>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</si>
  <si>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</si>
  <si>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</si>
  <si>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</si>
  <si>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</si>
  <si>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</si>
  <si>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</si>
  <si>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</si>
  <si>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</si>
  <si>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</si>
  <si>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</si>
  <si>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</si>
  <si>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</si>
  <si>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</si>
  <si>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</si>
  <si>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</si>
  <si>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</si>
  <si>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</si>
  <si>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</si>
  <si>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</si>
  <si>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</si>
  <si>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</si>
  <si>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</si>
  <si>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</si>
  <si>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</si>
  <si>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</si>
  <si>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</si>
  <si>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</si>
  <si>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</si>
  <si>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</si>
  <si>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</si>
  <si>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</si>
  <si>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</si>
  <si>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</si>
  <si>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</si>
  <si>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</si>
  <si>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</si>
  <si>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</si>
  <si>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</si>
  <si>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</si>
  <si>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</si>
  <si>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</si>
  <si>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</si>
  <si>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</si>
  <si>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</si>
  <si>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</si>
  <si>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</si>
  <si>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</si>
  <si>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</si>
  <si>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</si>
  <si>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</si>
  <si>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</si>
  <si>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</si>
  <si>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</si>
  <si>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</si>
  <si>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</si>
  <si>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</si>
  <si>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</si>
  <si>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</si>
  <si>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</si>
  <si>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</si>
  <si>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</si>
  <si>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</si>
  <si>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</si>
  <si>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</si>
  <si>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</si>
  <si>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</si>
  <si>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</si>
  <si>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</si>
  <si>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</si>
  <si>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</si>
  <si>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</si>
  <si>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</si>
  <si>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</si>
  <si>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</si>
  <si>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</si>
  <si>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</si>
  <si>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</si>
  <si>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</si>
  <si>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</si>
  <si>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</si>
  <si>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</si>
  <si>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</si>
  <si>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</si>
  <si>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</si>
  <si>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</si>
  <si>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</si>
  <si>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</si>
  <si>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</si>
  <si>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</si>
  <si>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</si>
  <si>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</si>
  <si>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</si>
  <si>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</si>
  <si>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</si>
  <si>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</si>
  <si>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</si>
  <si>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</si>
  <si>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</si>
  <si>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</si>
  <si>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</si>
  <si>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</si>
  <si>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</si>
  <si>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</si>
  <si>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</si>
  <si>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</si>
  <si>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</si>
  <si>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</si>
  <si>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</si>
  <si>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</si>
  <si>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</si>
  <si>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</si>
  <si>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</si>
  <si>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</si>
  <si>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</si>
  <si>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</si>
  <si>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</si>
  <si>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</si>
  <si>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</si>
  <si>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</si>
  <si>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</si>
  <si>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</si>
  <si>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</si>
  <si>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</si>
  <si>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</si>
  <si>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</si>
  <si>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</si>
  <si>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</si>
  <si>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</si>
  <si>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</si>
  <si>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</si>
  <si>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</si>
  <si>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</si>
  <si>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</si>
  <si>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</si>
  <si>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</si>
  <si>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</si>
  <si>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</si>
  <si>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</si>
  <si>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</si>
  <si>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</si>
  <si>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</si>
  <si>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</si>
  <si>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</si>
  <si>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</si>
  <si>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</si>
  <si>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</si>
  <si>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</si>
  <si>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</si>
  <si>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</si>
  <si>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</si>
  <si>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</si>
  <si>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</si>
  <si>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</si>
  <si>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</si>
  <si>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</si>
  <si>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</si>
  <si>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</si>
  <si>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</si>
  <si>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</si>
  <si>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</si>
  <si>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</si>
  <si>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</si>
  <si>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</si>
  <si>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</si>
  <si>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</si>
  <si>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</si>
  <si>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</si>
  <si>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</si>
  <si>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</si>
  <si>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</si>
  <si>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</si>
  <si>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</si>
  <si>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</si>
  <si>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</si>
  <si>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</si>
  <si>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</si>
  <si>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</si>
  <si>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</si>
  <si>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</si>
  <si>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</si>
  <si>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</si>
  <si>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</si>
  <si>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</si>
  <si>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</si>
  <si>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</si>
  <si>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</si>
  <si>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</si>
  <si>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</si>
  <si>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</si>
  <si>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</si>
  <si>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</si>
  <si>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</si>
  <si>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</si>
  <si>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</si>
  <si>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</si>
  <si>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</si>
  <si>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</si>
  <si>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</si>
  <si>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</si>
  <si>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</si>
  <si>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</si>
  <si>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</si>
  <si>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</si>
  <si>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</si>
  <si>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</si>
  <si>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</si>
  <si>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</si>
  <si>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</si>
  <si>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</si>
  <si>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</si>
  <si>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</si>
  <si>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</si>
  <si>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</si>
  <si>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</si>
  <si>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</si>
  <si>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</si>
  <si>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</si>
  <si>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</si>
  <si>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</si>
  <si>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</si>
  <si>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</si>
  <si>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</si>
  <si>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</si>
  <si>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</si>
  <si>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</si>
  <si>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</si>
  <si>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</si>
  <si>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</si>
  <si>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</si>
  <si>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</si>
  <si>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</si>
  <si>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</si>
  <si>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</si>
  <si>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</si>
  <si>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</si>
  <si>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</si>
  <si>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</si>
  <si>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</si>
  <si>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</si>
  <si>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</si>
  <si>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</si>
  <si>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</si>
  <si>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</si>
  <si>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</si>
  <si>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</si>
  <si>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</si>
  <si>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</si>
  <si>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</si>
  <si>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</si>
  <si>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</si>
  <si>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</si>
  <si>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</si>
  <si>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</si>
  <si>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</si>
  <si>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</si>
  <si>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</si>
  <si>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</si>
  <si>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</si>
  <si>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</si>
  <si>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</si>
  <si>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</si>
  <si>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</si>
  <si>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</si>
  <si>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</si>
  <si>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</si>
  <si>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</si>
  <si>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</si>
  <si>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</si>
  <si>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</si>
  <si>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</si>
  <si>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</si>
  <si>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</si>
  <si>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</si>
  <si>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</si>
  <si>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</si>
  <si>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</si>
  <si>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</si>
  <si>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</si>
  <si>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</si>
  <si>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</si>
  <si>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</si>
  <si>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</si>
  <si>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</si>
  <si>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</si>
  <si>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</si>
  <si>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</si>
  <si>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</si>
  <si>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</si>
  <si>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</si>
  <si>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</si>
  <si>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</si>
  <si>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</si>
  <si>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</si>
  <si>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</si>
  <si>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</si>
  <si>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</si>
  <si>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</si>
  <si>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</si>
  <si>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</si>
  <si>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</si>
  <si>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</si>
  <si>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</si>
  <si>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</si>
  <si>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</si>
  <si>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</si>
  <si>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</si>
  <si>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</si>
  <si>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</si>
  <si>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</si>
  <si>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</si>
  <si>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</si>
  <si>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</si>
  <si>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</si>
  <si>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</si>
  <si>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</si>
  <si>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</si>
  <si>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</si>
  <si>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</si>
  <si>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</si>
  <si>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</si>
  <si>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</si>
  <si>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</si>
  <si>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</si>
  <si>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</si>
  <si>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</si>
  <si>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</si>
  <si>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</si>
  <si>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</si>
  <si>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</si>
  <si>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</si>
  <si>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</si>
  <si>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</si>
  <si>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</si>
  <si>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</si>
  <si>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</si>
  <si>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</si>
  <si>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</si>
  <si>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</si>
  <si>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</si>
  <si>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</si>
  <si>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</si>
  <si>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</si>
  <si>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</si>
  <si>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</si>
  <si>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</si>
  <si>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</si>
  <si>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</si>
  <si>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</si>
  <si>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</si>
  <si>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</si>
  <si>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</si>
  <si>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</si>
  <si>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</si>
  <si>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</si>
  <si>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</si>
  <si>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</si>
  <si>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</si>
  <si>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</si>
  <si>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</si>
  <si>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</si>
  <si>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</si>
  <si>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</si>
  <si>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</si>
  <si>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</si>
  <si>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</si>
  <si>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</si>
  <si>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</si>
  <si>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</si>
  <si>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</si>
  <si>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</si>
  <si>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</si>
  <si>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</si>
  <si>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</si>
  <si>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</si>
  <si>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</si>
  <si>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</si>
  <si>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</si>
  <si>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</si>
  <si>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</si>
  <si>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</si>
  <si>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</si>
  <si>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</si>
  <si>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</si>
  <si>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</si>
  <si>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</si>
  <si>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</si>
  <si>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</si>
  <si>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</si>
  <si>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</si>
  <si>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</si>
  <si>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</si>
  <si>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</si>
  <si>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</si>
  <si>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</si>
  <si>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</si>
  <si>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</si>
  <si>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</si>
  <si>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</si>
  <si>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</si>
  <si>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</si>
  <si>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</si>
  <si>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</si>
  <si>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</si>
  <si>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</si>
  <si>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</si>
  <si>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</si>
  <si>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</si>
  <si>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</si>
  <si>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</si>
  <si>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</si>
  <si>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</si>
  <si>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</si>
  <si>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</si>
  <si>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</si>
  <si>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</si>
  <si>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</si>
  <si>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</si>
  <si>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</si>
  <si>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</si>
  <si>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</si>
  <si>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</si>
  <si>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</si>
  <si>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</si>
  <si>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</si>
  <si>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</si>
  <si>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</si>
  <si>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</si>
  <si>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</si>
  <si>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</si>
  <si>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</si>
  <si>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</si>
  <si>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</si>
  <si>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</si>
  <si>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</si>
  <si>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</si>
  <si>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</si>
  <si>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</si>
  <si>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</si>
  <si>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</si>
  <si>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</si>
  <si>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</si>
  <si>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</si>
  <si>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</si>
  <si>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</si>
  <si>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</si>
  <si>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</si>
  <si>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</si>
  <si>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</si>
  <si>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</si>
  <si>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</si>
  <si>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</si>
  <si>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</si>
  <si>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</si>
  <si>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</si>
  <si>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</si>
  <si>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</si>
  <si>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</si>
  <si>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</si>
  <si>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</si>
  <si>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</si>
  <si>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</si>
  <si>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</si>
  <si>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</si>
  <si>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</si>
  <si>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</si>
  <si>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</si>
  <si>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</si>
  <si>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</si>
  <si>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</si>
  <si>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</si>
  <si>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</si>
  <si>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</si>
  <si>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</si>
  <si>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</si>
  <si>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</si>
  <si>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</si>
  <si>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</si>
  <si>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</si>
  <si>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</si>
  <si>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</si>
  <si>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</si>
  <si>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</si>
  <si>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</si>
  <si>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</si>
  <si>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</si>
  <si>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</si>
  <si>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</si>
  <si>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</si>
  <si>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</si>
  <si>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</si>
  <si>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</si>
  <si>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</si>
  <si>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</si>
  <si>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</si>
  <si>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</si>
  <si>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</si>
  <si>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</si>
  <si>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</si>
  <si>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</si>
  <si>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</si>
  <si>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</si>
  <si>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</si>
  <si>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</si>
  <si>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</si>
  <si>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</si>
  <si>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</si>
  <si>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</si>
  <si>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</si>
  <si>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</si>
  <si>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</si>
  <si>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</si>
  <si>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</si>
  <si>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</si>
  <si>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</si>
  <si>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</si>
  <si>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</si>
  <si>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</si>
  <si>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</si>
  <si>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</si>
  <si>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</si>
  <si>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</si>
  <si>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</si>
  <si>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</si>
  <si>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</si>
  <si>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</si>
  <si>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</si>
  <si>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</si>
  <si>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</si>
  <si>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</si>
  <si>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</si>
  <si>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</si>
  <si>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</si>
  <si>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</si>
  <si>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</si>
  <si>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</si>
  <si>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</si>
  <si>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</si>
  <si>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</si>
  <si>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</si>
  <si>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</si>
  <si>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</si>
  <si>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</si>
  <si>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</si>
  <si>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</si>
  <si>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</si>
  <si>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</si>
  <si>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</si>
  <si>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</si>
  <si>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</si>
  <si>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</si>
  <si>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</si>
  <si>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</si>
  <si>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</si>
  <si>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</si>
  <si>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</si>
  <si>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</si>
  <si>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</si>
  <si>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</si>
  <si>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</si>
  <si>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</si>
  <si>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</si>
  <si>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</si>
  <si>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</si>
  <si>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</si>
  <si>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</si>
  <si>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</si>
  <si>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</si>
  <si>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</si>
  <si>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</si>
  <si>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</si>
  <si>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</si>
  <si>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</si>
  <si>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</si>
  <si>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</si>
  <si>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</si>
  <si>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</si>
  <si>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</si>
  <si>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</si>
  <si>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</si>
  <si>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</si>
  <si>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</si>
  <si>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</si>
  <si>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</si>
  <si>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</si>
  <si>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</si>
  <si>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</si>
  <si>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</si>
  <si>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</si>
  <si>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</si>
  <si>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</si>
  <si>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</si>
  <si>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</si>
  <si>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</si>
  <si>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</si>
  <si>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</si>
  <si>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</si>
  <si>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</si>
  <si>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</si>
  <si>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</si>
  <si>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</si>
  <si>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</si>
  <si>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</si>
  <si>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</si>
  <si>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</si>
  <si>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</si>
  <si>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</si>
  <si>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</si>
  <si>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</si>
  <si>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</si>
  <si>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</si>
  <si>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</si>
  <si>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</si>
  <si>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</si>
  <si>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</si>
  <si>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</si>
  <si>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</si>
  <si>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</si>
  <si>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</si>
  <si>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</si>
  <si>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</si>
  <si>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</si>
  <si>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</si>
  <si>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</si>
  <si>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</si>
  <si>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</si>
  <si>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</si>
  <si>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</si>
  <si>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</si>
  <si>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</si>
  <si>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</si>
  <si>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</si>
  <si>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</si>
  <si>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</si>
  <si>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</si>
  <si>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</si>
  <si>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</si>
  <si>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</si>
  <si>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</si>
  <si>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</si>
  <si>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</si>
  <si>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</si>
  <si>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</si>
  <si>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</si>
  <si>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</si>
  <si>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</si>
  <si>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</si>
  <si>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</si>
  <si>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</si>
  <si>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</si>
  <si>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</si>
  <si>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</si>
  <si>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</si>
  <si>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</si>
  <si>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</si>
  <si>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</si>
  <si>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</si>
  <si>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</si>
  <si>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</si>
  <si>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</si>
  <si>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</si>
  <si>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</si>
  <si>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</si>
  <si>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</si>
  <si>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</si>
  <si>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</si>
  <si>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</si>
  <si>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</si>
  <si>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</si>
  <si>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</si>
  <si>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</si>
  <si>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</si>
  <si>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</si>
  <si>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</si>
  <si>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</si>
  <si>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</si>
  <si>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</si>
  <si>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</si>
  <si>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</si>
  <si>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</si>
  <si>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</si>
  <si>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</si>
  <si>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</si>
  <si>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</si>
  <si>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</si>
  <si>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</si>
  <si>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</si>
  <si>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</si>
  <si>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</si>
  <si>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</si>
  <si>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</si>
  <si>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</si>
  <si>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</si>
  <si>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</si>
  <si>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</si>
  <si>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</si>
  <si>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</si>
  <si>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</si>
  <si>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</si>
  <si>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</si>
  <si>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</si>
  <si>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</si>
  <si>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</si>
  <si>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</si>
  <si>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</si>
  <si>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</si>
  <si>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</si>
  <si>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</si>
  <si>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</si>
  <si>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</si>
  <si>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</si>
  <si>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</si>
  <si>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</si>
  <si>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</si>
  <si>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</si>
  <si>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</si>
  <si>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</si>
  <si>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</si>
  <si>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</si>
  <si>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</si>
  <si>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</si>
  <si>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</si>
  <si>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</si>
  <si>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</si>
  <si>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</si>
  <si>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</si>
  <si>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</si>
  <si>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</si>
  <si>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</si>
  <si>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</si>
  <si>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</si>
  <si>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</si>
  <si>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</si>
  <si>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</si>
  <si>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</si>
  <si>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</si>
  <si>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</si>
  <si>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</si>
  <si>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</si>
  <si>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</si>
  <si>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</si>
  <si>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</si>
  <si>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</si>
  <si>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</si>
  <si>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</si>
  <si>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</si>
  <si>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</si>
  <si>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</si>
  <si>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</si>
  <si>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</si>
  <si>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</si>
  <si>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</si>
  <si>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</si>
  <si>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</si>
  <si>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</si>
  <si>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</si>
  <si>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</si>
  <si>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</si>
  <si>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</si>
  <si>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</si>
  <si>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</si>
  <si>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</si>
  <si>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</si>
  <si>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</si>
  <si>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</si>
  <si>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</si>
  <si>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</si>
  <si>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</si>
  <si>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</si>
  <si>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</si>
  <si>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</si>
  <si>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</si>
  <si>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</si>
  <si>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</si>
  <si>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</si>
  <si>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</si>
  <si>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</si>
  <si>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</si>
  <si>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</si>
  <si>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</si>
  <si>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</si>
  <si>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</si>
  <si>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</si>
  <si>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</si>
  <si>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</si>
  <si>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</si>
  <si>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</si>
  <si>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</si>
  <si>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</si>
  <si>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</si>
  <si>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</si>
  <si>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</si>
  <si>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</si>
  <si>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</si>
  <si>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</si>
  <si>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</si>
  <si>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</si>
  <si>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</si>
  <si>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</si>
  <si>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</si>
  <si>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</si>
  <si>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</si>
  <si>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</si>
  <si>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</si>
  <si>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</si>
  <si>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</si>
  <si>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</si>
  <si>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</si>
  <si>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</si>
  <si>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</si>
  <si>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</si>
  <si>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</si>
  <si>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</si>
  <si>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</si>
  <si>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</si>
  <si>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</si>
  <si>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</si>
  <si>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</si>
  <si>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</si>
  <si>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</si>
  <si>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</si>
  <si>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</si>
  <si>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</si>
  <si>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</si>
  <si>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</si>
  <si>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</si>
  <si>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</si>
  <si>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</si>
  <si>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</si>
  <si>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</si>
  <si>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</si>
  <si>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</si>
  <si>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</si>
  <si>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</si>
  <si>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</si>
  <si>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</si>
  <si>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</si>
  <si>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</si>
  <si>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</si>
  <si>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</si>
  <si>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</si>
  <si>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</si>
  <si>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</si>
  <si>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</si>
  <si>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</si>
  <si>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</si>
  <si>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</si>
  <si>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</si>
  <si>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</si>
  <si>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</si>
  <si>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</si>
  <si>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</si>
  <si>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</si>
  <si>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</si>
  <si>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</si>
  <si>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</si>
  <si>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</si>
  <si>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</si>
  <si>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</si>
  <si>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</si>
  <si>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</si>
  <si>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</si>
  <si>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</si>
  <si>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</si>
  <si>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</si>
  <si>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</si>
  <si>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</si>
  <si>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</si>
  <si>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</si>
  <si>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</si>
  <si>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</si>
  <si>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</si>
  <si>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</si>
  <si>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</si>
  <si>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</si>
  <si>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</si>
  <si>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</si>
  <si>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</si>
  <si>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</si>
  <si>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</si>
  <si>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</si>
  <si>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</si>
  <si>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</si>
  <si>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</si>
  <si>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</si>
  <si>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</si>
  <si>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</si>
  <si>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</si>
  <si>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</si>
  <si>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</si>
  <si>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</si>
  <si>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</si>
  <si>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</si>
  <si>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</si>
  <si>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</si>
  <si>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</si>
  <si>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</si>
  <si>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</si>
  <si>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</si>
  <si>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</si>
  <si>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</si>
  <si>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</si>
  <si>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</si>
  <si>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</si>
  <si>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</si>
  <si>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</si>
  <si>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</si>
  <si>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</si>
  <si>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</si>
  <si>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</si>
  <si>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</si>
  <si>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</si>
  <si>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</si>
  <si>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</si>
  <si>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</si>
  <si>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</si>
  <si>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</si>
  <si>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</si>
  <si>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</si>
  <si>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</si>
  <si>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</si>
  <si>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</si>
  <si>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</si>
  <si>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</si>
  <si>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</si>
  <si>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</si>
  <si>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</si>
  <si>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</si>
  <si>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</si>
  <si>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</si>
  <si>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</si>
  <si>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</si>
  <si>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</si>
  <si>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</si>
  <si>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</si>
  <si>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</si>
  <si>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</si>
  <si>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</si>
  <si>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</si>
  <si>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</si>
  <si>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</si>
  <si>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</si>
  <si>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</si>
  <si>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</si>
  <si>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</si>
  <si>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</si>
  <si>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</si>
  <si>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</si>
  <si>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</si>
  <si>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</si>
  <si>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</si>
  <si>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</si>
  <si>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</si>
  <si>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</si>
  <si>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</si>
  <si>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</si>
  <si>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</si>
  <si>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</si>
  <si>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</si>
  <si>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</si>
  <si>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</si>
  <si>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</si>
  <si>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</si>
  <si>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</si>
  <si>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</si>
  <si>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</si>
  <si>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</si>
  <si>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</si>
  <si>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</si>
  <si>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</si>
  <si>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</si>
  <si>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</si>
  <si>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</si>
  <si>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</si>
  <si>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</si>
  <si>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</si>
  <si>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</si>
  <si>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</si>
  <si>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</si>
  <si>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</si>
  <si>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</si>
  <si>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</si>
  <si>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</si>
  <si>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</si>
  <si>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</si>
  <si>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</si>
  <si>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</si>
  <si>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</si>
  <si>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</si>
  <si>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</si>
  <si>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</si>
  <si>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</si>
  <si>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</si>
  <si>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</si>
  <si>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</si>
  <si>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</si>
  <si>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</si>
  <si>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</si>
  <si>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</si>
  <si>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</si>
  <si>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</si>
  <si>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</si>
  <si>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</si>
  <si>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</si>
  <si>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</si>
  <si>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</si>
  <si>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</si>
  <si>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</si>
  <si>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</si>
  <si>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</si>
  <si>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</si>
  <si>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</si>
  <si>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</si>
  <si>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</si>
  <si>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</si>
  <si>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</si>
  <si>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</si>
  <si>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</si>
  <si>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</si>
  <si>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</si>
  <si>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</si>
  <si>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</si>
  <si>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</si>
  <si>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</si>
  <si>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</si>
  <si>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</si>
  <si>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</si>
  <si>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</si>
  <si>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</si>
  <si>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</si>
  <si>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</si>
  <si>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</si>
  <si>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</si>
  <si>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</si>
  <si>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</si>
  <si>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</si>
  <si>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</si>
  <si>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</si>
  <si>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</si>
  <si>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</si>
  <si>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</si>
  <si>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</si>
  <si>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</si>
  <si>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</si>
  <si>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</si>
  <si>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</si>
  <si>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</si>
  <si>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</si>
  <si>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</si>
  <si>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</si>
  <si>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</si>
  <si>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</si>
  <si>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</si>
  <si>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</si>
  <si>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</si>
  <si>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</si>
  <si>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</si>
  <si>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</si>
  <si>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</si>
  <si>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</si>
  <si>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</si>
  <si>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</si>
  <si>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</si>
  <si>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</si>
  <si>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</si>
  <si>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</si>
  <si>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</si>
  <si>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</si>
  <si>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</si>
  <si>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</si>
  <si>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</si>
  <si>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</si>
  <si>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</si>
  <si>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</si>
  <si>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</si>
  <si>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</si>
  <si>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</si>
  <si>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</si>
  <si>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</si>
  <si>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</si>
  <si>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</si>
  <si>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</si>
  <si>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</si>
  <si>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</si>
  <si>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</si>
  <si>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</si>
  <si>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</si>
  <si>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</si>
  <si>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</si>
  <si>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</si>
  <si>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</si>
  <si>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</si>
  <si>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</si>
  <si>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</si>
  <si>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</si>
  <si>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</si>
  <si>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</si>
  <si>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</si>
  <si>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</si>
  <si>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</si>
  <si>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</si>
  <si>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</si>
  <si>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</si>
  <si>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</si>
  <si>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</si>
  <si>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</si>
  <si>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</si>
  <si>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</si>
  <si>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</si>
  <si>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</si>
  <si>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</si>
  <si>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</si>
  <si>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</si>
  <si>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</si>
  <si>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</si>
  <si>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</si>
  <si>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</si>
  <si>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</si>
  <si>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</si>
  <si>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</si>
  <si>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</si>
  <si>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</si>
  <si>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</si>
  <si>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</si>
  <si>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</si>
  <si>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</si>
  <si>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</si>
  <si>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</si>
  <si>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</si>
  <si>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</si>
  <si>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</si>
  <si>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</si>
  <si>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</si>
  <si>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</si>
  <si>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</si>
  <si>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</si>
  <si>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</si>
  <si>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</si>
  <si>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</si>
  <si>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</si>
  <si>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</si>
  <si>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</si>
  <si>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</si>
  <si>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</si>
  <si>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</si>
  <si>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</si>
  <si>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</si>
  <si>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softbal - bežné transfery</t>
  </si>
  <si>
    <t>B0022021</t>
  </si>
  <si>
    <t>022021</t>
  </si>
  <si>
    <t>poplatok banke/Nonstop banking -SMS</t>
  </si>
  <si>
    <t>31320155</t>
  </si>
  <si>
    <t>Všeobecná úverová banka</t>
  </si>
  <si>
    <t>poplatok banke-vedenie účtu</t>
  </si>
  <si>
    <t>FA210020</t>
  </si>
  <si>
    <t>20210002</t>
  </si>
  <si>
    <t>Redizajn stránky softballslovakia.com</t>
  </si>
  <si>
    <t>48273244</t>
  </si>
  <si>
    <t>TP-Corp, s. r. o.</t>
  </si>
  <si>
    <t>FA210025</t>
  </si>
  <si>
    <t>020210098</t>
  </si>
  <si>
    <t>35862289</t>
  </si>
  <si>
    <t>Dom športu s.r.o. sídlo Slnečnicova 28</t>
  </si>
  <si>
    <t>FA210023</t>
  </si>
  <si>
    <t>8279026352</t>
  </si>
  <si>
    <t>Mobilinternet za obdobie 8.2.-7.03.2021</t>
  </si>
  <si>
    <t>35763469</t>
  </si>
  <si>
    <t>Slovak Telekom,a.s.</t>
  </si>
  <si>
    <t>FA210026</t>
  </si>
  <si>
    <t>8080870115</t>
  </si>
  <si>
    <t>Mobilinternet za obdobie 8.3.-7.04.2021</t>
  </si>
  <si>
    <t>FA210022</t>
  </si>
  <si>
    <t>0064/2021</t>
  </si>
  <si>
    <t>Doručovateľský servis v zmysle mandátnej zmluvy za 02/2021</t>
  </si>
  <si>
    <t>35801549</t>
  </si>
  <si>
    <t>Slovenská olympijská marketingová, a.s.</t>
  </si>
  <si>
    <t>FA210027</t>
  </si>
  <si>
    <t>0102/2021</t>
  </si>
  <si>
    <t>Doručovateľský servis v zmysle mandátnej zmluvy za 03/2021</t>
  </si>
  <si>
    <t>FA210024</t>
  </si>
  <si>
    <t>2101010</t>
  </si>
  <si>
    <t>Účtovnícke služby podľa zmluvy za 3/2021</t>
  </si>
  <si>
    <t>46544666</t>
  </si>
  <si>
    <t>Arcore s. r. o.</t>
  </si>
  <si>
    <t>B0042021</t>
  </si>
  <si>
    <t>042021</t>
  </si>
  <si>
    <t>poplatok banke</t>
  </si>
  <si>
    <t>FA210021</t>
  </si>
  <si>
    <t>2021-04</t>
  </si>
  <si>
    <t xml:space="preserve">Služby podľa zmluvy SSA za obdobie 3/2021 </t>
  </si>
  <si>
    <t>34720341</t>
  </si>
  <si>
    <t>Bunta František</t>
  </si>
  <si>
    <t>FA210030</t>
  </si>
  <si>
    <t>20210124</t>
  </si>
  <si>
    <t>FA210031</t>
  </si>
  <si>
    <t>8282715398</t>
  </si>
  <si>
    <t>Mobilinternet za obdobie 8.4.-7.05.2021</t>
  </si>
  <si>
    <t>FA210028</t>
  </si>
  <si>
    <t>2101015</t>
  </si>
  <si>
    <t>Účtovnícke služby podľa zmluvy za 4/2021</t>
  </si>
  <si>
    <t>B0052021</t>
  </si>
  <si>
    <t>052021</t>
  </si>
  <si>
    <t>poplatok banke za zaslanie výpisu k PK</t>
  </si>
  <si>
    <t>FA210029</t>
  </si>
  <si>
    <t>2021-05</t>
  </si>
  <si>
    <t xml:space="preserve">Služby podľa zmluvy SSA za obdobie 4/2021 </t>
  </si>
  <si>
    <t>FA210035</t>
  </si>
  <si>
    <t>020210153</t>
  </si>
  <si>
    <t>OZ2120003</t>
  </si>
  <si>
    <t>062021</t>
  </si>
  <si>
    <t>Prenájom nebytových priestorov na základe Zmluvy, za obdobie 10.6.-9.07.2021</t>
  </si>
  <si>
    <t>36259802</t>
  </si>
  <si>
    <t>TRITON TRNAVA, s.r.o.</t>
  </si>
  <si>
    <t>FA210040</t>
  </si>
  <si>
    <t>8284560325</t>
  </si>
  <si>
    <t>Mobilinternet za obdobie 8.5.-7.06.2021</t>
  </si>
  <si>
    <t>FA210034</t>
  </si>
  <si>
    <t>0136/2021</t>
  </si>
  <si>
    <t>Doručovateľský servis v zmysle mandátnej zmluvy za 04/2021</t>
  </si>
  <si>
    <t>FA210039</t>
  </si>
  <si>
    <t>0173/2021</t>
  </si>
  <si>
    <t>Doručovateľský servis v zmysle mandátnej zmluvy za 05/2021</t>
  </si>
  <si>
    <t>FA210033</t>
  </si>
  <si>
    <t>2101021</t>
  </si>
  <si>
    <t>Účtovnícke služby podľa zmluvy za 5/2021</t>
  </si>
  <si>
    <t>B0062021</t>
  </si>
  <si>
    <t>poplatok banke/zahraničná platba</t>
  </si>
  <si>
    <t>FA210032</t>
  </si>
  <si>
    <t>2021-06</t>
  </si>
  <si>
    <t xml:space="preserve">Služby podľa zmluvy SSA za obdobie 5/2021 </t>
  </si>
  <si>
    <t>OZ2120002</t>
  </si>
  <si>
    <t>Ryanair Travel Essentials</t>
  </si>
  <si>
    <t>FA210036</t>
  </si>
  <si>
    <t>210033</t>
  </si>
  <si>
    <t>27095142</t>
  </si>
  <si>
    <t>allCzech Travel s.r.o. - cestovní agentura/Travel agency</t>
  </si>
  <si>
    <t>FA210038</t>
  </si>
  <si>
    <t>00215</t>
  </si>
  <si>
    <t xml:space="preserve"> 
Názov : Majstrovstvá Európy žien 2021
Termín : 25.6.-4.7.2021
Miesto - mesto a štát : región Friulli, Venezia, Giullia/Taliansko
Spôsob dopravy : prenajaté automobily
Počet všetkých osôb na pracovnej ceste 20
z toho:
- športovci : 15
- tréneri +  vedúci výpravy +  fyzioterapeut : 5
- ostatné osoby : 0</t>
  </si>
  <si>
    <t xml:space="preserve">Letenka pre 1 osobu/rozhodca </t>
  </si>
  <si>
    <t>04677919</t>
  </si>
  <si>
    <t>MS- Energy Management s.r.o.</t>
  </si>
  <si>
    <t xml:space="preserve"> 
Názov : Majstrovstvá Európy mužov 2021
Termín : 21.-26.6.2021
Miesto - mesto a štát : Ledenice, Sezimovo Ústi/Česká republika
Spôsob dopravy :  autom
Počet všetkých osôb na pracovnej ceste 21
z toho:
- športovci : 17
- tréneri +  vedúci výpravy +  fyzioterapeut : 4
</t>
  </si>
  <si>
    <t>FA210037</t>
  </si>
  <si>
    <t>0222021</t>
  </si>
  <si>
    <t>Materiálne zabezpečenie súťaží/šiltovky Snapback SSA 22 ks, perá SSA 500 ks</t>
  </si>
  <si>
    <t>50405152</t>
  </si>
  <si>
    <t>EIB s.r.o.</t>
  </si>
  <si>
    <t>FA210042</t>
  </si>
  <si>
    <t>202107</t>
  </si>
  <si>
    <t>FA210043</t>
  </si>
  <si>
    <t>Prenájom vozidla na prepravu športovcov 10 osôb počas podujatia v termíne  25.5.-4.7.2021</t>
  </si>
  <si>
    <t xml:space="preserve">Prenájom motorového vozidla FIAT Ducato TT653IF na prepravu 10 osôb 5 športovcova 5 realizačný tím v dňoch 25.6.-4.7.2021 počas podujatia </t>
  </si>
  <si>
    <t>18048871</t>
  </si>
  <si>
    <t>T A N E X , spol. s r.o.</t>
  </si>
  <si>
    <t>221010190</t>
  </si>
  <si>
    <t>FA210046</t>
  </si>
  <si>
    <t>21200</t>
  </si>
  <si>
    <t xml:space="preserve">Poplatok WBSC na rozhodcu počas podujatia </t>
  </si>
  <si>
    <t>E.S.F.treasurer Antwerpen,Belgium</t>
  </si>
  <si>
    <t>FA210048</t>
  </si>
  <si>
    <t>210025</t>
  </si>
  <si>
    <t>Materiálne vybavenie podujatia/tapy, chladiaci spray,dezinfekcia, masážne emulzie</t>
  </si>
  <si>
    <t>50424785</t>
  </si>
  <si>
    <t>Good deals, s. r. o.</t>
  </si>
  <si>
    <t>FA210047</t>
  </si>
  <si>
    <t>20210188</t>
  </si>
  <si>
    <t>Prenájom kancelárskych priestorov za 7/2021</t>
  </si>
  <si>
    <t>Prenájom kancelárskych priestorov za 4/2021</t>
  </si>
  <si>
    <t>Prenájom kancelárskych priestorov za 5/2021</t>
  </si>
  <si>
    <t>Prenájom kancelárskych priestorov za 6/2021</t>
  </si>
  <si>
    <t>2120004</t>
  </si>
  <si>
    <t>OZ2120004</t>
  </si>
  <si>
    <t>Prenájom nebytových priestorov na základe Zmluvy, za obdobie 10.7.-9.08.2021</t>
  </si>
  <si>
    <t>OZ2120005</t>
  </si>
  <si>
    <t>2120005</t>
  </si>
  <si>
    <t>Prenájom nebytových priestorov na základe Zmluvy, za obdobie 10.8.-9.09.2021</t>
  </si>
  <si>
    <t>FA210050</t>
  </si>
  <si>
    <t>Mobilinternet za obdobie 8.6.-7.07.2021</t>
  </si>
  <si>
    <t>8286406798</t>
  </si>
  <si>
    <t>FA210049</t>
  </si>
  <si>
    <t>2072021</t>
  </si>
  <si>
    <t>Doručovateľský servis v zmysle mandátnej zmluvy za 06/2021</t>
  </si>
  <si>
    <t>FA210041</t>
  </si>
  <si>
    <t>2101026</t>
  </si>
  <si>
    <t>Účtovnícke služby podľa zmluvy za 6/2021</t>
  </si>
  <si>
    <t>FA210044</t>
  </si>
  <si>
    <t>121135008</t>
  </si>
  <si>
    <t>36421928</t>
  </si>
  <si>
    <t>Websupport,s.r.o.</t>
  </si>
  <si>
    <t>21ZF03</t>
  </si>
  <si>
    <t>1021159382</t>
  </si>
  <si>
    <t>zálohová platba softball_1/The Hosting/ od 5.6.2021-5.6.2022</t>
  </si>
  <si>
    <t>21ZF02</t>
  </si>
  <si>
    <t>1021159251</t>
  </si>
  <si>
    <t>Zálohová platba za Doménu softballslovakia.com od 5.6.2021-5.6.2022</t>
  </si>
  <si>
    <t>FA210045</t>
  </si>
  <si>
    <t>121135009</t>
  </si>
  <si>
    <t>Vyúčtovacia faktúra zálohovej platby 21ZF02 za Doménu softballslovakia.com od 5.6.2021-5.6.2022</t>
  </si>
  <si>
    <t>vyúčtovacia faktúra zálohovovej platby 21ZF03- softball_1/The Hosting/ od 5.6.2021-5.6.2022</t>
  </si>
  <si>
    <t>B00720221</t>
  </si>
  <si>
    <t>072021</t>
  </si>
  <si>
    <t>poplatok banke za vedenie účtu</t>
  </si>
  <si>
    <t>OZ2120023</t>
  </si>
  <si>
    <t>2120023</t>
  </si>
  <si>
    <t>Cestovné náhrady nominovanej rozhodkyne na ME mužov  U16 a U18 ,Havlíčkov Brod</t>
  </si>
  <si>
    <t>Bohunický Richard</t>
  </si>
  <si>
    <t>FA210051</t>
  </si>
  <si>
    <t>12021</t>
  </si>
  <si>
    <t>Príprava reprezentácie mužov na ME mužov v softballe</t>
  </si>
  <si>
    <t xml:space="preserve">Jan Čech </t>
  </si>
  <si>
    <t>FA210052</t>
  </si>
  <si>
    <t>2021-08</t>
  </si>
  <si>
    <t xml:space="preserve">Služby podľa zmluvy SSA za obdobie 6/2021 </t>
  </si>
  <si>
    <t xml:space="preserve">Služby podľa zmluvy SSA za obdobie 7/2021 </t>
  </si>
  <si>
    <t xml:space="preserve">Pracovná cesta
Názov : Sústredenie pred ME ženy
Termín : 10.-13.6.2021
Miesto - mesto a štát : Kunovice, Česká republika
Spôsob dopravy : autom
Počet všetkých osôb na pracovnej ceste 20
z toho:
- športovci : 15
- tréneri + vedúci výpravy + masér : 5
</t>
  </si>
  <si>
    <t>2120014</t>
  </si>
  <si>
    <t>OZ2120014</t>
  </si>
  <si>
    <t>Stravné družstva 15 hráčov+5 realizačný tím počas podujatia/diety</t>
  </si>
  <si>
    <t>OZ2120006</t>
  </si>
  <si>
    <t>2120006</t>
  </si>
  <si>
    <t>Nákup pohonných hmôt do prenajatých automobilov na trase BA -Taliansko</t>
  </si>
  <si>
    <t>Tankstelle, OMV, Slovnaft a.s.</t>
  </si>
  <si>
    <t>OZ2120007</t>
  </si>
  <si>
    <t>2</t>
  </si>
  <si>
    <t>Poplatok za prenájom ihriska počas podujatia</t>
  </si>
  <si>
    <t>A.SS.D-New Porpetto Softall &amp; Baseball</t>
  </si>
  <si>
    <t>OZ2120008</t>
  </si>
  <si>
    <t>3884</t>
  </si>
  <si>
    <t>Preprava športovcov počas podujatia z hotela na štadion</t>
  </si>
  <si>
    <t>TRENITALIA TRAVEL</t>
  </si>
  <si>
    <t>62-80</t>
  </si>
  <si>
    <t xml:space="preserve">Diaľničné poplatky </t>
  </si>
  <si>
    <t>S.p.A AUTOVIE VENETE</t>
  </si>
  <si>
    <t>OZ2120009</t>
  </si>
  <si>
    <t>OZ2120010</t>
  </si>
  <si>
    <t>1635</t>
  </si>
  <si>
    <t>Vybavenie lekárničky</t>
  </si>
  <si>
    <t>35792060</t>
  </si>
  <si>
    <t>R.A.C. Bratislava, spol. s r.o.</t>
  </si>
  <si>
    <t>OZ2120011</t>
  </si>
  <si>
    <t>1/343</t>
  </si>
  <si>
    <t>Nákup rúšok pre reprezentáciu 30 ks</t>
  </si>
  <si>
    <t>46214232</t>
  </si>
  <si>
    <t>WINE EXPERT, s. r. o.</t>
  </si>
  <si>
    <t>OZ2120012</t>
  </si>
  <si>
    <t>003</t>
  </si>
  <si>
    <t>Dresové vybavenie pre reprezentáciu žien</t>
  </si>
  <si>
    <t>47240458</t>
  </si>
  <si>
    <t>Sportsdirect.com Slovakia s.r.o.</t>
  </si>
  <si>
    <t>OZ2120013</t>
  </si>
  <si>
    <t>837</t>
  </si>
  <si>
    <t>Dresové vybavenie pre 15 hráčok/ ponožky, krátke nohavice</t>
  </si>
  <si>
    <t>36661856</t>
  </si>
  <si>
    <t>A3 SPORT s.r.o.</t>
  </si>
  <si>
    <t>21ZF04</t>
  </si>
  <si>
    <t>65</t>
  </si>
  <si>
    <t xml:space="preserve">Záloha na pobytové náklady pre reprezentáciu žien počas ME v Taliansku v termíne 26.06.-3.07.2021 </t>
  </si>
  <si>
    <t>Eurotel SPA</t>
  </si>
  <si>
    <t>FA210061</t>
  </si>
  <si>
    <t>1</t>
  </si>
  <si>
    <t xml:space="preserve">Vyúčtovanie zálohy 21ZF04 na pobytové náklady pre reprezentáciu žien počas ME v Taliansku v termíne 26.06.-3.07.2021 </t>
  </si>
  <si>
    <t>Ubytovanie reprezentácie mužstva SR počas Majstrovstiev Európy muži, Praha /ČR</t>
  </si>
  <si>
    <t>Ubytovanie reprezentácie mužstva SR počas Majstrovstiev Európy muži, Praha /ČR-kurzové záväzky</t>
  </si>
  <si>
    <t>OZ2120015</t>
  </si>
  <si>
    <t>2120015</t>
  </si>
  <si>
    <t>Cestovné náhrady účastníka podujatia</t>
  </si>
  <si>
    <t>Švec Pavel</t>
  </si>
  <si>
    <t>OZ2120016</t>
  </si>
  <si>
    <t>2120016</t>
  </si>
  <si>
    <t>Kratochvíl Tomáš</t>
  </si>
  <si>
    <t>OZ2120017</t>
  </si>
  <si>
    <t>2120017</t>
  </si>
  <si>
    <t>Fecko Peter</t>
  </si>
  <si>
    <t>OZ2120018</t>
  </si>
  <si>
    <t>2120018</t>
  </si>
  <si>
    <t>Borároš Tomáš</t>
  </si>
  <si>
    <t>OZ2120019</t>
  </si>
  <si>
    <t>2120019</t>
  </si>
  <si>
    <t>Vitu Peter</t>
  </si>
  <si>
    <t>OZ2120020</t>
  </si>
  <si>
    <t>2120020</t>
  </si>
  <si>
    <t>Sitár Jaroslav</t>
  </si>
  <si>
    <t>OZ2120021</t>
  </si>
  <si>
    <t>2120021</t>
  </si>
  <si>
    <t>Stravné /diety pre 18 osôb počas podujatia 20.-26.6.2021</t>
  </si>
  <si>
    <t>FA210059</t>
  </si>
  <si>
    <t>21036</t>
  </si>
  <si>
    <t xml:space="preserve">Ubytovanie reprezentačného mužstva počas podujatia 18 osôb </t>
  </si>
  <si>
    <t>OZ2120022</t>
  </si>
  <si>
    <t>2120022</t>
  </si>
  <si>
    <t>Stravné /diety pre 18 osôb počas podujatia 5.-13.6.2021 sústredenie pred ME</t>
  </si>
  <si>
    <t>FA210056</t>
  </si>
  <si>
    <t>20210212</t>
  </si>
  <si>
    <t>Prenájom kancelárskych priestorov za 8/2021</t>
  </si>
  <si>
    <t>OZ2120024</t>
  </si>
  <si>
    <t>04026</t>
  </si>
  <si>
    <t>Kancelárske potreby</t>
  </si>
  <si>
    <t>46924469</t>
  </si>
  <si>
    <t>Tiger Stores Slovakia s. r. o.</t>
  </si>
  <si>
    <t>OZ2120025</t>
  </si>
  <si>
    <t>2120025</t>
  </si>
  <si>
    <t>Prenájom nebytových priestorov na základe Zmluvy, za obdobie 10.9.-9.10.2021</t>
  </si>
  <si>
    <t>FA210057</t>
  </si>
  <si>
    <t>8288253786</t>
  </si>
  <si>
    <t>Mobilinternet za obdobie 8.7.-7.08.2021</t>
  </si>
  <si>
    <t>FA210058</t>
  </si>
  <si>
    <t>0243/2021</t>
  </si>
  <si>
    <t>Doručovateľský servis v zmysle mandátnej zmluvy za 07/2021</t>
  </si>
  <si>
    <t>FA210053</t>
  </si>
  <si>
    <t>2101031</t>
  </si>
  <si>
    <t>Účtovnícke služby podľa zmluvy za 7/2021</t>
  </si>
  <si>
    <t>FA210054</t>
  </si>
  <si>
    <t>1021234422</t>
  </si>
  <si>
    <t>softball_1/The Hosting/ od 5.6.2021-5.6.2022- úprava parametrov</t>
  </si>
  <si>
    <t>FA210060</t>
  </si>
  <si>
    <t>112021</t>
  </si>
  <si>
    <t>Výroba a montáž nábytku pre zariadenie kancelárie</t>
  </si>
  <si>
    <t>11677546</t>
  </si>
  <si>
    <t>Jozef Kubo - S - FACH</t>
  </si>
  <si>
    <t>B0082021</t>
  </si>
  <si>
    <t>082021</t>
  </si>
  <si>
    <t>FA210055</t>
  </si>
  <si>
    <t>2021040</t>
  </si>
  <si>
    <t>Pohár 8046/3 so sublimovaným štítkom na turnaj 14.-15.8.2021 Trnava</t>
  </si>
  <si>
    <t>53919751</t>
  </si>
  <si>
    <t>Victoria ART s. r. o.</t>
  </si>
  <si>
    <t>FA210071</t>
  </si>
  <si>
    <t>50210038</t>
  </si>
  <si>
    <t xml:space="preserve">Záloha na spotrebu energie v priestoroch podľa Zmluvy za obdobie 10/2021 </t>
  </si>
  <si>
    <t>FA210066</t>
  </si>
  <si>
    <t>20210240</t>
  </si>
  <si>
    <t>Prenájom kancelárskych priestorov za 9/2021</t>
  </si>
  <si>
    <t>FA210070</t>
  </si>
  <si>
    <t>50210037</t>
  </si>
  <si>
    <t>Prenájom kancelárskych priestorov za 10/2021</t>
  </si>
  <si>
    <t>FA210068</t>
  </si>
  <si>
    <t>8290102403</t>
  </si>
  <si>
    <t>Mobilinternet za obdobie 8.8.-7.09.2021</t>
  </si>
  <si>
    <t>FA210069</t>
  </si>
  <si>
    <t>0308/2021</t>
  </si>
  <si>
    <t>Doručovateľský servis v zmysle mandátnej zmluvy za 08/2021</t>
  </si>
  <si>
    <t>FA210064</t>
  </si>
  <si>
    <t>2101037</t>
  </si>
  <si>
    <t>Účtovnícke služby podľa zmluvy za 8/2021</t>
  </si>
  <si>
    <t>FA210067</t>
  </si>
  <si>
    <t>12/2021</t>
  </si>
  <si>
    <t xml:space="preserve">Výroba a montáž kancelárskeho nábytku </t>
  </si>
  <si>
    <t>B0092021</t>
  </si>
  <si>
    <t>092021</t>
  </si>
  <si>
    <t>FA210063</t>
  </si>
  <si>
    <t>202109</t>
  </si>
  <si>
    <t xml:space="preserve">Služby podľa zmluvy SSA za obdobie 8/2021 </t>
  </si>
  <si>
    <t>FA210065</t>
  </si>
  <si>
    <t>2010071</t>
  </si>
  <si>
    <t>Poradenstvo v oblasti trénerstva</t>
  </si>
  <si>
    <t>53881605</t>
  </si>
  <si>
    <t>DB STRONG, s. r. o.</t>
  </si>
  <si>
    <t>FA210076</t>
  </si>
  <si>
    <t>2100196</t>
  </si>
  <si>
    <t>Členský poplatok WBSC za rok  2021</t>
  </si>
  <si>
    <t>892190</t>
  </si>
  <si>
    <t>World Baseball Softball Confederation</t>
  </si>
  <si>
    <t>B102021</t>
  </si>
  <si>
    <t>102021</t>
  </si>
  <si>
    <t>Kurzové straty - záväzky k FA210076</t>
  </si>
  <si>
    <t>FA210073</t>
  </si>
  <si>
    <t>2021-10</t>
  </si>
  <si>
    <t xml:space="preserve">Služby podľa zmluvy SSA za obdobie 9/2021 </t>
  </si>
  <si>
    <t>OZ2120026</t>
  </si>
  <si>
    <t>20210900757</t>
  </si>
  <si>
    <t>46640223</t>
  </si>
  <si>
    <t>Pirex Slovakia s. r .o.</t>
  </si>
  <si>
    <t>OZ2120027</t>
  </si>
  <si>
    <t>4</t>
  </si>
  <si>
    <t>Zhotovenie kľúčov k novej kancelárii 8 ks</t>
  </si>
  <si>
    <t>47610999</t>
  </si>
  <si>
    <t>B&amp;B servis s. r. o.</t>
  </si>
  <si>
    <t>FA210078</t>
  </si>
  <si>
    <t>50210064</t>
  </si>
  <si>
    <t xml:space="preserve">Záloha na spotrebu energie v priestoroch podľa Zmluvy za obdobie 11/2021 </t>
  </si>
  <si>
    <t>FA210077</t>
  </si>
  <si>
    <t>20210266</t>
  </si>
  <si>
    <t>FA210079</t>
  </si>
  <si>
    <t>50210063</t>
  </si>
  <si>
    <t>Prenájom kancelárskych priestorov na základe Zmluvy o nájme nebytových priestorov č.12-2021 za obdobie 11/2021</t>
  </si>
  <si>
    <t>Prenájom kancelárskych priestorov na základe Zmluvy o nájme nebytových priestorov č.12-2021 za obdobie 10/2021</t>
  </si>
  <si>
    <t>OZ2120030</t>
  </si>
  <si>
    <t>Prenájom nebytových priestorov na základe Zmluvy, za obdobie 10.10.-9.11.2021</t>
  </si>
  <si>
    <t>OZ2120031</t>
  </si>
  <si>
    <t>Prenájom nebytových priestorov na základe Zmluvy, za obdobie 10.11.-9.12.2021</t>
  </si>
  <si>
    <t>OZ2120029</t>
  </si>
  <si>
    <t>000453</t>
  </si>
  <si>
    <t>Modem wifi+SIM karta Moja 4ka</t>
  </si>
  <si>
    <t>36598364</t>
  </si>
  <si>
    <t>Smartsgop Avion J&amp;M-Group, s.r.o.</t>
  </si>
  <si>
    <t>FA210080</t>
  </si>
  <si>
    <t>8291952340</t>
  </si>
  <si>
    <t>Mobilinternet za obdobie 8.9.-7.10.2021</t>
  </si>
  <si>
    <t>FA210075</t>
  </si>
  <si>
    <t>0349/2021</t>
  </si>
  <si>
    <t>Doručovateľský servis v zmysle mandátnej zmluvy za 09/2021</t>
  </si>
  <si>
    <t>OZ2120028</t>
  </si>
  <si>
    <t>40449194</t>
  </si>
  <si>
    <t xml:space="preserve">Poštovné zásielka na MŠ SR </t>
  </si>
  <si>
    <t>36631124</t>
  </si>
  <si>
    <t>FA210072</t>
  </si>
  <si>
    <t>2101040</t>
  </si>
  <si>
    <t>Účtovnícke služby podľa zmluvy za 9/2021</t>
  </si>
  <si>
    <t>B0102021</t>
  </si>
  <si>
    <t>FA210074</t>
  </si>
  <si>
    <t>1000105421</t>
  </si>
  <si>
    <t>Medaile 36 ks a pohár 1 ks na MSR ženy</t>
  </si>
  <si>
    <t>35774282</t>
  </si>
  <si>
    <t>Victory sport,spol.s.r.o.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</si>
</sst>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8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9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5" noThreeD="1" sel="37" val="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5"/>
  <sheetViews>
    <sheetView zoomScaleNormal="100" workbookViewId="0"/>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1326</v>
      </c>
      <c r="C1" s="335" t="s">
        <v>520</v>
      </c>
      <c r="D1" s="335"/>
    </row>
    <row r="2" spans="1:4" s="21" customFormat="1" ht="18" x14ac:dyDescent="0.2">
      <c r="A2" s="20"/>
      <c r="C2" s="252"/>
      <c r="D2" s="252"/>
    </row>
    <row r="3" spans="1:4" s="21" customFormat="1" ht="15.95" customHeight="1" x14ac:dyDescent="0.2">
      <c r="A3" s="158" t="s">
        <v>798</v>
      </c>
      <c r="C3" s="252"/>
      <c r="D3" s="252"/>
    </row>
    <row r="4" spans="1:4" s="21" customFormat="1" ht="15.95" customHeight="1" x14ac:dyDescent="0.2">
      <c r="A4" s="158" t="s">
        <v>799</v>
      </c>
      <c r="C4" s="252"/>
      <c r="D4" s="252"/>
    </row>
    <row r="5" spans="1:4" s="21" customFormat="1" ht="15.95" customHeight="1" x14ac:dyDescent="0.2">
      <c r="A5" s="158" t="s">
        <v>800</v>
      </c>
      <c r="C5" s="252"/>
      <c r="D5" s="252"/>
    </row>
    <row r="6" spans="1:4" s="21" customFormat="1" ht="15.95" customHeight="1" x14ac:dyDescent="0.2">
      <c r="A6" s="158" t="s">
        <v>801</v>
      </c>
      <c r="C6" s="252"/>
      <c r="D6" s="252"/>
    </row>
    <row r="7" spans="1:4" s="21" customFormat="1" ht="15.95" customHeight="1" x14ac:dyDescent="0.2">
      <c r="A7" s="159" t="s">
        <v>802</v>
      </c>
      <c r="C7" s="252"/>
      <c r="D7" s="252"/>
    </row>
    <row r="8" spans="1:4" s="21" customFormat="1" ht="15.95" customHeight="1" x14ac:dyDescent="0.2">
      <c r="A8" s="159" t="s">
        <v>1118</v>
      </c>
      <c r="C8" s="252"/>
      <c r="D8" s="252"/>
    </row>
    <row r="9" spans="1:4" s="21" customFormat="1" ht="15.95" customHeight="1" x14ac:dyDescent="0.2">
      <c r="A9" s="159" t="s">
        <v>803</v>
      </c>
      <c r="C9" s="252"/>
      <c r="D9" s="252"/>
    </row>
    <row r="10" spans="1:4" s="21" customFormat="1" ht="45" customHeight="1" x14ac:dyDescent="0.2">
      <c r="A10" s="158" t="s">
        <v>1119</v>
      </c>
      <c r="C10" s="252"/>
      <c r="D10" s="252"/>
    </row>
    <row r="11" spans="1:4" s="21" customFormat="1" ht="33" customHeight="1" x14ac:dyDescent="0.2">
      <c r="A11" s="158" t="s">
        <v>1120</v>
      </c>
      <c r="C11" s="252"/>
      <c r="D11" s="252"/>
    </row>
    <row r="12" spans="1:4" s="21" customFormat="1" ht="31.5" customHeight="1" x14ac:dyDescent="0.2">
      <c r="A12" s="158" t="s">
        <v>976</v>
      </c>
      <c r="C12" s="252"/>
      <c r="D12" s="252"/>
    </row>
    <row r="13" spans="1:4" ht="13.5" customHeight="1" x14ac:dyDescent="0.2">
      <c r="A13" s="160"/>
      <c r="C13" s="24"/>
    </row>
    <row r="14" spans="1:4" ht="267.75" x14ac:dyDescent="0.2">
      <c r="A14" s="88" t="s">
        <v>1423</v>
      </c>
      <c r="C14" s="24"/>
    </row>
    <row r="15" spans="1:4" ht="3" customHeight="1" x14ac:dyDescent="0.2">
      <c r="A15" s="87"/>
      <c r="C15" s="24"/>
    </row>
    <row r="16" spans="1:4" ht="178.5" x14ac:dyDescent="0.2">
      <c r="A16" s="88" t="s">
        <v>1451</v>
      </c>
      <c r="C16" s="24"/>
    </row>
    <row r="17" spans="1:4" ht="13.5" thickBot="1" x14ac:dyDescent="0.25">
      <c r="A17" s="85"/>
      <c r="C17" s="24"/>
    </row>
    <row r="18" spans="1:4" ht="38.25" x14ac:dyDescent="0.2">
      <c r="A18" s="22" t="s">
        <v>1424</v>
      </c>
      <c r="C18" s="336" t="s">
        <v>521</v>
      </c>
      <c r="D18" s="337"/>
    </row>
    <row r="19" spans="1:4" ht="13.5" thickBot="1" x14ac:dyDescent="0.25">
      <c r="C19" s="333">
        <v>1</v>
      </c>
      <c r="D19" s="334"/>
    </row>
    <row r="20" spans="1:4" ht="78" customHeight="1" x14ac:dyDescent="0.2">
      <c r="A20" s="30" t="s">
        <v>804</v>
      </c>
      <c r="C20" s="25">
        <v>0.65</v>
      </c>
      <c r="D20" s="26">
        <v>0.35</v>
      </c>
    </row>
    <row r="21" spans="1:4" ht="13.5" thickBot="1" x14ac:dyDescent="0.25">
      <c r="C21" s="333">
        <v>1</v>
      </c>
      <c r="D21" s="334"/>
    </row>
    <row r="22" spans="1:4" ht="41.25" customHeight="1" x14ac:dyDescent="0.2">
      <c r="A22" s="22" t="s">
        <v>1452</v>
      </c>
    </row>
    <row r="23" spans="1:4" x14ac:dyDescent="0.2">
      <c r="A23" s="27"/>
    </row>
    <row r="24" spans="1:4" ht="25.5" x14ac:dyDescent="0.2">
      <c r="A24" s="22" t="s">
        <v>1425</v>
      </c>
    </row>
    <row r="25" spans="1:4" x14ac:dyDescent="0.2">
      <c r="A25" s="23"/>
    </row>
    <row r="26" spans="1:4" ht="38.25" x14ac:dyDescent="0.2">
      <c r="A26" s="24" t="s">
        <v>748</v>
      </c>
    </row>
    <row r="28" spans="1:4" ht="25.5" x14ac:dyDescent="0.2">
      <c r="A28" s="22" t="s">
        <v>977</v>
      </c>
    </row>
    <row r="30" spans="1:4" ht="15.75" customHeight="1" x14ac:dyDescent="0.2">
      <c r="A30" s="22" t="s">
        <v>951</v>
      </c>
    </row>
    <row r="32" spans="1:4" ht="51" x14ac:dyDescent="0.2">
      <c r="A32" s="22" t="s">
        <v>845</v>
      </c>
    </row>
    <row r="34" spans="1:3" ht="25.5" x14ac:dyDescent="0.2">
      <c r="A34" s="161" t="s">
        <v>749</v>
      </c>
    </row>
    <row r="36" spans="1:3" ht="76.5" x14ac:dyDescent="0.2">
      <c r="A36" s="30" t="s">
        <v>1109</v>
      </c>
    </row>
    <row r="38" spans="1:3" ht="42.75" customHeight="1" x14ac:dyDescent="0.2">
      <c r="A38" s="22" t="s">
        <v>805</v>
      </c>
    </row>
    <row r="39" spans="1:3" x14ac:dyDescent="0.2">
      <c r="A39" s="231"/>
    </row>
    <row r="40" spans="1:3" ht="76.5" x14ac:dyDescent="0.2">
      <c r="A40" s="22" t="s">
        <v>1426</v>
      </c>
      <c r="C40" s="28"/>
    </row>
    <row r="41" spans="1:3" ht="43.5" customHeight="1" x14ac:dyDescent="0.2">
      <c r="A41" s="326" t="s">
        <v>1453</v>
      </c>
    </row>
    <row r="43" spans="1:3" x14ac:dyDescent="0.2">
      <c r="A43" s="22" t="s">
        <v>750</v>
      </c>
    </row>
    <row r="45" spans="1:3" ht="51" x14ac:dyDescent="0.2">
      <c r="A45" s="22" t="s">
        <v>751</v>
      </c>
    </row>
    <row r="47" spans="1:3" ht="25.5" x14ac:dyDescent="0.2">
      <c r="A47" s="22" t="s">
        <v>806</v>
      </c>
    </row>
    <row r="48" spans="1:3" x14ac:dyDescent="0.2">
      <c r="A48" s="27"/>
    </row>
    <row r="49" spans="1:1" ht="51" x14ac:dyDescent="0.2">
      <c r="A49" s="22" t="s">
        <v>1110</v>
      </c>
    </row>
    <row r="51" spans="1:1" ht="38.25" x14ac:dyDescent="0.2">
      <c r="A51" s="22" t="s">
        <v>807</v>
      </c>
    </row>
    <row r="53" spans="1:1" x14ac:dyDescent="0.2">
      <c r="A53" s="22" t="s">
        <v>808</v>
      </c>
    </row>
    <row r="55" spans="1:1" x14ac:dyDescent="0.2">
      <c r="A55" s="22" t="s">
        <v>1121</v>
      </c>
    </row>
    <row r="57" spans="1:1" ht="102" x14ac:dyDescent="0.2">
      <c r="A57" s="30" t="s">
        <v>1142</v>
      </c>
    </row>
    <row r="59" spans="1:1" x14ac:dyDescent="0.2">
      <c r="A59" s="22" t="s">
        <v>809</v>
      </c>
    </row>
    <row r="60" spans="1:1" ht="38.25" x14ac:dyDescent="0.2">
      <c r="A60" s="22" t="s">
        <v>1111</v>
      </c>
    </row>
    <row r="61" spans="1:1" ht="25.5" x14ac:dyDescent="0.2">
      <c r="A61" s="22" t="s">
        <v>978</v>
      </c>
    </row>
    <row r="63" spans="1:1" ht="89.25" x14ac:dyDescent="0.2">
      <c r="A63" s="30" t="s">
        <v>1112</v>
      </c>
    </row>
    <row r="64" spans="1:1" ht="22.5" customHeight="1" x14ac:dyDescent="0.2"/>
    <row r="65" spans="1:1" x14ac:dyDescent="0.2">
      <c r="A65" s="29" t="s">
        <v>522</v>
      </c>
    </row>
    <row r="68" spans="1:1" ht="165" customHeight="1" x14ac:dyDescent="0.2">
      <c r="A68" s="268" t="s">
        <v>1113</v>
      </c>
    </row>
    <row r="69" spans="1:1" ht="38.25" customHeight="1" x14ac:dyDescent="0.2">
      <c r="A69" s="30" t="s">
        <v>1114</v>
      </c>
    </row>
    <row r="70" spans="1:1" x14ac:dyDescent="0.2">
      <c r="A70" s="32" t="s">
        <v>526</v>
      </c>
    </row>
    <row r="71" spans="1:1" ht="66" customHeight="1" x14ac:dyDescent="0.2">
      <c r="A71" s="30" t="s">
        <v>1122</v>
      </c>
    </row>
    <row r="72" spans="1:1" ht="28.5" customHeight="1" x14ac:dyDescent="0.2">
      <c r="A72" s="30" t="s">
        <v>1115</v>
      </c>
    </row>
    <row r="73" spans="1:1" x14ac:dyDescent="0.2">
      <c r="A73" s="162" t="s">
        <v>810</v>
      </c>
    </row>
    <row r="74" spans="1:1" x14ac:dyDescent="0.2">
      <c r="A74" s="163" t="s">
        <v>1123</v>
      </c>
    </row>
    <row r="75" spans="1:1" x14ac:dyDescent="0.2">
      <c r="A75" s="163" t="s">
        <v>1427</v>
      </c>
    </row>
    <row r="76" spans="1:1" x14ac:dyDescent="0.2">
      <c r="A76" s="163" t="s">
        <v>811</v>
      </c>
    </row>
    <row r="77" spans="1:1" x14ac:dyDescent="0.2">
      <c r="A77" s="164" t="s">
        <v>812</v>
      </c>
    </row>
    <row r="78" spans="1:1" x14ac:dyDescent="0.2">
      <c r="A78" s="163" t="s">
        <v>813</v>
      </c>
    </row>
    <row r="79" spans="1:1" x14ac:dyDescent="0.2">
      <c r="A79" s="164" t="s">
        <v>814</v>
      </c>
    </row>
    <row r="80" spans="1:1" x14ac:dyDescent="0.2">
      <c r="A80" s="163" t="s">
        <v>815</v>
      </c>
    </row>
    <row r="81" spans="1:1" x14ac:dyDescent="0.2">
      <c r="A81" s="165" t="s">
        <v>816</v>
      </c>
    </row>
    <row r="82" spans="1:1" x14ac:dyDescent="0.2">
      <c r="A82" s="31"/>
    </row>
    <row r="83" spans="1:1" x14ac:dyDescent="0.2">
      <c r="A83" s="29" t="s">
        <v>523</v>
      </c>
    </row>
    <row r="85" spans="1:1" x14ac:dyDescent="0.2">
      <c r="A85" s="86" t="s">
        <v>524</v>
      </c>
    </row>
    <row r="86" spans="1:1" x14ac:dyDescent="0.2">
      <c r="A86" s="30" t="s">
        <v>525</v>
      </c>
    </row>
    <row r="87" spans="1:1" x14ac:dyDescent="0.2">
      <c r="A87" s="32" t="s">
        <v>526</v>
      </c>
    </row>
    <row r="88" spans="1:1" x14ac:dyDescent="0.2">
      <c r="A88" s="30" t="s">
        <v>527</v>
      </c>
    </row>
    <row r="89" spans="1:1" x14ac:dyDescent="0.2">
      <c r="A89" s="30"/>
    </row>
    <row r="90" spans="1:1" x14ac:dyDescent="0.2">
      <c r="A90" s="86" t="s">
        <v>528</v>
      </c>
    </row>
    <row r="91" spans="1:1" ht="38.25" x14ac:dyDescent="0.2">
      <c r="A91" s="30" t="s">
        <v>1124</v>
      </c>
    </row>
    <row r="92" spans="1:1" x14ac:dyDescent="0.2">
      <c r="A92" s="32" t="s">
        <v>526</v>
      </c>
    </row>
    <row r="93" spans="1:1" x14ac:dyDescent="0.2">
      <c r="A93" s="30" t="s">
        <v>529</v>
      </c>
    </row>
    <row r="94" spans="1:1" x14ac:dyDescent="0.2">
      <c r="A94" s="30"/>
    </row>
    <row r="95" spans="1:1" x14ac:dyDescent="0.2">
      <c r="A95" s="86" t="s">
        <v>530</v>
      </c>
    </row>
    <row r="96" spans="1:1" ht="38.25" x14ac:dyDescent="0.2">
      <c r="A96" s="30" t="s">
        <v>531</v>
      </c>
    </row>
    <row r="97" spans="1:4" x14ac:dyDescent="0.2">
      <c r="A97" s="166"/>
    </row>
    <row r="98" spans="1:4" x14ac:dyDescent="0.2">
      <c r="A98" s="86" t="s">
        <v>532</v>
      </c>
      <c r="C98" s="33"/>
    </row>
    <row r="99" spans="1:4" ht="25.5" x14ac:dyDescent="0.2">
      <c r="A99" s="30" t="s">
        <v>1125</v>
      </c>
    </row>
    <row r="100" spans="1:4" ht="27" customHeight="1" x14ac:dyDescent="0.2">
      <c r="A100" s="167" t="s">
        <v>1131</v>
      </c>
    </row>
    <row r="101" spans="1:4" ht="25.5" x14ac:dyDescent="0.2">
      <c r="A101" s="167" t="s">
        <v>1132</v>
      </c>
    </row>
    <row r="102" spans="1:4" x14ac:dyDescent="0.2">
      <c r="A102" s="32" t="s">
        <v>526</v>
      </c>
    </row>
    <row r="103" spans="1:4" x14ac:dyDescent="0.2">
      <c r="A103" s="30" t="s">
        <v>533</v>
      </c>
    </row>
    <row r="104" spans="1:4" x14ac:dyDescent="0.2">
      <c r="A104" s="30" t="s">
        <v>534</v>
      </c>
    </row>
    <row r="105" spans="1:4" x14ac:dyDescent="0.2">
      <c r="A105" s="30" t="s">
        <v>1133</v>
      </c>
    </row>
    <row r="106" spans="1:4" x14ac:dyDescent="0.2">
      <c r="A106" s="30"/>
    </row>
    <row r="107" spans="1:4" x14ac:dyDescent="0.2">
      <c r="A107" s="86" t="s">
        <v>535</v>
      </c>
    </row>
    <row r="108" spans="1:4" ht="41.25" customHeight="1" x14ac:dyDescent="0.2">
      <c r="A108" s="30" t="s">
        <v>817</v>
      </c>
    </row>
    <row r="109" spans="1:4" ht="38.25" x14ac:dyDescent="0.2">
      <c r="A109" s="30" t="s">
        <v>818</v>
      </c>
    </row>
    <row r="110" spans="1:4" ht="25.5" x14ac:dyDescent="0.2">
      <c r="A110" s="30" t="s">
        <v>536</v>
      </c>
    </row>
    <row r="111" spans="1:4" x14ac:dyDescent="0.2">
      <c r="A111" s="23"/>
      <c r="D111" s="34" t="s">
        <v>511</v>
      </c>
    </row>
    <row r="112" spans="1:4" ht="25.5" x14ac:dyDescent="0.2">
      <c r="A112" s="32" t="s">
        <v>1126</v>
      </c>
    </row>
    <row r="113" spans="1:1" ht="27.75" customHeight="1" x14ac:dyDescent="0.2">
      <c r="A113" s="271" t="s">
        <v>1127</v>
      </c>
    </row>
    <row r="114" spans="1:1" x14ac:dyDescent="0.2">
      <c r="A114" s="86" t="s">
        <v>960</v>
      </c>
    </row>
    <row r="115" spans="1:1" x14ac:dyDescent="0.2">
      <c r="A115" s="30"/>
    </row>
    <row r="116" spans="1:1" x14ac:dyDescent="0.2">
      <c r="A116" s="30" t="s">
        <v>964</v>
      </c>
    </row>
    <row r="117" spans="1:1" x14ac:dyDescent="0.2">
      <c r="A117" s="30"/>
    </row>
    <row r="118" spans="1:1" x14ac:dyDescent="0.2">
      <c r="A118" s="86" t="s">
        <v>961</v>
      </c>
    </row>
    <row r="119" spans="1:1" x14ac:dyDescent="0.2">
      <c r="A119" s="30" t="s">
        <v>537</v>
      </c>
    </row>
    <row r="120" spans="1:1" ht="33" customHeight="1" x14ac:dyDescent="0.2">
      <c r="A120" s="30" t="s">
        <v>1128</v>
      </c>
    </row>
    <row r="121" spans="1:1" ht="30" customHeight="1" x14ac:dyDescent="0.2">
      <c r="A121" s="30" t="s">
        <v>1129</v>
      </c>
    </row>
    <row r="122" spans="1:1" ht="15" customHeight="1" x14ac:dyDescent="0.2">
      <c r="A122" s="30" t="s">
        <v>819</v>
      </c>
    </row>
    <row r="123" spans="1:1" ht="28.5" customHeight="1" x14ac:dyDescent="0.2">
      <c r="A123" s="30" t="s">
        <v>538</v>
      </c>
    </row>
    <row r="124" spans="1:1" ht="42" customHeight="1" x14ac:dyDescent="0.2">
      <c r="A124" s="30" t="s">
        <v>1454</v>
      </c>
    </row>
    <row r="125" spans="1:1" ht="53.25" customHeight="1" x14ac:dyDescent="0.2">
      <c r="A125" s="30" t="s">
        <v>1130</v>
      </c>
    </row>
    <row r="126" spans="1:1" ht="12.75" customHeight="1" x14ac:dyDescent="0.2">
      <c r="A126" s="32" t="s">
        <v>526</v>
      </c>
    </row>
    <row r="127" spans="1:1" ht="38.25" x14ac:dyDescent="0.2">
      <c r="A127" s="30" t="s">
        <v>1134</v>
      </c>
    </row>
    <row r="128" spans="1:1" ht="15.75" customHeight="1" x14ac:dyDescent="0.2">
      <c r="A128" s="30"/>
    </row>
    <row r="129" spans="1:1" x14ac:dyDescent="0.2">
      <c r="A129" s="86" t="s">
        <v>962</v>
      </c>
    </row>
    <row r="130" spans="1:1" ht="38.25" x14ac:dyDescent="0.2">
      <c r="A130" s="30" t="s">
        <v>1455</v>
      </c>
    </row>
    <row r="132" spans="1:1" x14ac:dyDescent="0.2">
      <c r="A132" s="86" t="s">
        <v>963</v>
      </c>
    </row>
    <row r="133" spans="1:1" ht="127.5" x14ac:dyDescent="0.2">
      <c r="A133" s="275" t="s">
        <v>1143</v>
      </c>
    </row>
    <row r="135" spans="1:1" ht="114.75" x14ac:dyDescent="0.2">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6"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E10" s="176" t="s">
        <v>834</v>
      </c>
      <c r="F10" s="185"/>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826</v>
      </c>
      <c r="B12" s="387"/>
      <c r="C12" s="387"/>
      <c r="D12" s="174"/>
      <c r="E12" s="174"/>
      <c r="F12" s="234" t="s">
        <v>1364</v>
      </c>
      <c r="G12" s="174"/>
      <c r="N12" s="173" t="str">
        <f t="shared" si="0"/>
        <v>l - podpora zdravotne postihnutých športovcov</v>
      </c>
      <c r="O12" s="173" t="s">
        <v>215</v>
      </c>
      <c r="P12" s="173" t="s">
        <v>1154</v>
      </c>
    </row>
    <row r="13" spans="1:16" ht="45" customHeight="1" x14ac:dyDescent="0.2">
      <c r="F13" s="234" t="s">
        <v>1365</v>
      </c>
      <c r="N13" s="173" t="str">
        <f t="shared" si="0"/>
        <v>m - plnenie úloh verejného záujmu v športe národnými športovými organizáciami</v>
      </c>
      <c r="O13" s="173" t="s">
        <v>216</v>
      </c>
      <c r="P13" s="173" t="s">
        <v>1155</v>
      </c>
    </row>
    <row r="14" spans="1:16" ht="51.75" customHeight="1" x14ac:dyDescent="0.2">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x14ac:dyDescent="0.25">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x14ac:dyDescent="0.2">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x14ac:dyDescent="0.2">
      <c r="A17" s="175" t="s">
        <v>829</v>
      </c>
      <c r="B17" s="178">
        <f>F8</f>
        <v>0</v>
      </c>
      <c r="F17" s="183" t="s">
        <v>1021</v>
      </c>
      <c r="G17" s="254" t="s">
        <v>1022</v>
      </c>
      <c r="H17" s="184"/>
      <c r="N17" s="173" t="str">
        <f>O17&amp;" - "&amp;P17</f>
        <v xml:space="preserve">q - </v>
      </c>
      <c r="O17" s="173" t="s">
        <v>220</v>
      </c>
    </row>
    <row r="18" spans="1:16" x14ac:dyDescent="0.2">
      <c r="A18" s="175" t="s">
        <v>830</v>
      </c>
      <c r="B18" s="178">
        <f>F9</f>
        <v>0</v>
      </c>
      <c r="C18" s="178"/>
      <c r="E18" s="254"/>
      <c r="F18" s="183" t="s">
        <v>840</v>
      </c>
      <c r="G18" s="254" t="s">
        <v>958</v>
      </c>
      <c r="H18" s="184"/>
      <c r="N18" s="173" t="str">
        <f>O18&amp;" - "&amp;P18</f>
        <v xml:space="preserve">r - </v>
      </c>
      <c r="O18" s="173" t="s">
        <v>221</v>
      </c>
    </row>
    <row r="19" spans="1:16" ht="15.75" thickBot="1" x14ac:dyDescent="0.25">
      <c r="B19" s="232" t="s">
        <v>987</v>
      </c>
      <c r="C19" s="233">
        <v>31</v>
      </c>
      <c r="E19" s="254"/>
      <c r="F19" s="256" t="s">
        <v>974</v>
      </c>
      <c r="G19" s="257" t="s">
        <v>975</v>
      </c>
      <c r="H19" s="258"/>
    </row>
    <row r="20" spans="1:16" x14ac:dyDescent="0.2">
      <c r="B20" s="232" t="s">
        <v>986</v>
      </c>
      <c r="C20" s="178" t="str">
        <f>Spolu!C4</f>
        <v>17316723</v>
      </c>
      <c r="E20" s="254"/>
      <c r="F20" s="254"/>
      <c r="N20" s="173" t="str">
        <f>O20&amp;" - "&amp;P20</f>
        <v>026 01 - Šport pre všetkých, školský a univerzitný šport</v>
      </c>
      <c r="O20" s="173" t="s">
        <v>7</v>
      </c>
      <c r="P20" s="173" t="s">
        <v>971</v>
      </c>
    </row>
    <row r="21" spans="1:16" x14ac:dyDescent="0.2">
      <c r="A21" s="175" t="s">
        <v>775</v>
      </c>
      <c r="B21" s="179">
        <f>F6</f>
        <v>0</v>
      </c>
      <c r="E21" s="254"/>
      <c r="F21" s="254"/>
      <c r="N21" s="173" t="str">
        <f>O21&amp;" - "&amp;P21</f>
        <v>026 02 - Uznané športy</v>
      </c>
      <c r="O21" s="173" t="s">
        <v>6</v>
      </c>
      <c r="P21" s="173" t="s">
        <v>200</v>
      </c>
    </row>
    <row r="22" spans="1:16" ht="144.75" customHeight="1" x14ac:dyDescent="0.2">
      <c r="B22" s="259"/>
      <c r="C22" s="253"/>
      <c r="E22" s="174"/>
      <c r="F22" s="174"/>
      <c r="N22" s="173" t="str">
        <f>O22&amp;" - "&amp;P22</f>
        <v>026 03 - Národné športové projekty</v>
      </c>
      <c r="O22" s="173" t="s">
        <v>10</v>
      </c>
      <c r="P22" s="173" t="s">
        <v>201</v>
      </c>
    </row>
    <row r="23" spans="1:16" ht="39.75" customHeight="1" x14ac:dyDescent="0.2">
      <c r="B23" s="383" t="s">
        <v>844</v>
      </c>
      <c r="C23" s="383"/>
      <c r="N23" s="173" t="str">
        <f>O23&amp;" - "&amp;P23</f>
        <v>026 04 - Športová infraštruktúra</v>
      </c>
      <c r="O23" s="173" t="s">
        <v>9</v>
      </c>
      <c r="P23" s="173" t="s">
        <v>202</v>
      </c>
    </row>
    <row r="24" spans="1:16" x14ac:dyDescent="0.2">
      <c r="N24" s="173" t="str">
        <f>O24&amp;" - "&amp;P24</f>
        <v>026 05 - Prierezové činnosti v športe</v>
      </c>
      <c r="O24" s="173" t="s">
        <v>12</v>
      </c>
      <c r="P24" s="173" t="s">
        <v>768</v>
      </c>
    </row>
    <row r="26" spans="1:16" x14ac:dyDescent="0.2">
      <c r="N26" s="173" t="s">
        <v>837</v>
      </c>
    </row>
    <row r="27" spans="1:16" x14ac:dyDescent="0.2">
      <c r="N27" s="173" t="s">
        <v>838</v>
      </c>
    </row>
    <row r="28" spans="1:16" x14ac:dyDescent="0.2">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708</v>
      </c>
    </row>
    <row r="2" spans="1:2" ht="25.5" customHeight="1" x14ac:dyDescent="0.2">
      <c r="A2" s="391" t="s">
        <v>709</v>
      </c>
      <c r="B2" s="391"/>
    </row>
    <row r="3" spans="1:2" x14ac:dyDescent="0.2">
      <c r="A3" s="80" t="s">
        <v>710</v>
      </c>
      <c r="B3" s="80" t="s">
        <v>711</v>
      </c>
    </row>
    <row r="4" spans="1:2" x14ac:dyDescent="0.2">
      <c r="A4" s="81" t="s">
        <v>712</v>
      </c>
      <c r="B4" s="81" t="s">
        <v>713</v>
      </c>
    </row>
    <row r="5" spans="1:2" x14ac:dyDescent="0.2">
      <c r="A5" s="81" t="s">
        <v>714</v>
      </c>
      <c r="B5" s="81" t="s">
        <v>715</v>
      </c>
    </row>
    <row r="6" spans="1:2" x14ac:dyDescent="0.2">
      <c r="A6" s="81" t="s">
        <v>716</v>
      </c>
      <c r="B6" s="81" t="s">
        <v>717</v>
      </c>
    </row>
    <row r="7" spans="1:2" x14ac:dyDescent="0.2">
      <c r="A7" s="81" t="s">
        <v>718</v>
      </c>
      <c r="B7" s="81" t="s">
        <v>719</v>
      </c>
    </row>
    <row r="8" spans="1:2" x14ac:dyDescent="0.2">
      <c r="A8" s="81" t="s">
        <v>720</v>
      </c>
      <c r="B8" s="81" t="s">
        <v>721</v>
      </c>
    </row>
    <row r="9" spans="1:2" x14ac:dyDescent="0.2">
      <c r="A9" s="81" t="s">
        <v>722</v>
      </c>
      <c r="B9" s="81" t="s">
        <v>723</v>
      </c>
    </row>
    <row r="10" spans="1:2" x14ac:dyDescent="0.2">
      <c r="A10" s="81" t="s">
        <v>724</v>
      </c>
      <c r="B10" s="81" t="s">
        <v>725</v>
      </c>
    </row>
    <row r="11" spans="1:2" x14ac:dyDescent="0.2">
      <c r="A11" s="81" t="s">
        <v>726</v>
      </c>
      <c r="B11" s="81" t="s">
        <v>727</v>
      </c>
    </row>
    <row r="12" spans="1:2" x14ac:dyDescent="0.2">
      <c r="A12" s="81" t="s">
        <v>728</v>
      </c>
      <c r="B12" s="81" t="s">
        <v>729</v>
      </c>
    </row>
    <row r="13" spans="1:2" x14ac:dyDescent="0.2">
      <c r="A13" s="81" t="s">
        <v>730</v>
      </c>
      <c r="B13" s="81" t="s">
        <v>731</v>
      </c>
    </row>
    <row r="14" spans="1:2" x14ac:dyDescent="0.2">
      <c r="A14" s="81" t="s">
        <v>732</v>
      </c>
      <c r="B14" s="81" t="s">
        <v>733</v>
      </c>
    </row>
    <row r="15" spans="1:2" x14ac:dyDescent="0.2">
      <c r="A15" s="81" t="s">
        <v>734</v>
      </c>
      <c r="B15" s="81" t="s">
        <v>735</v>
      </c>
    </row>
    <row r="16" spans="1:2" x14ac:dyDescent="0.2">
      <c r="A16" s="81" t="s">
        <v>736</v>
      </c>
      <c r="B16" s="81" t="s">
        <v>737</v>
      </c>
    </row>
    <row r="17" spans="1:2" x14ac:dyDescent="0.2">
      <c r="A17" s="82" t="s">
        <v>738</v>
      </c>
      <c r="B17" s="82" t="s">
        <v>739</v>
      </c>
    </row>
    <row r="18" spans="1:2" x14ac:dyDescent="0.2">
      <c r="A18" s="81" t="s">
        <v>740</v>
      </c>
      <c r="B18" s="82" t="s">
        <v>741</v>
      </c>
    </row>
    <row r="19" spans="1:2" x14ac:dyDescent="0.2">
      <c r="A19" s="82" t="s">
        <v>742</v>
      </c>
      <c r="B19" s="82" t="s">
        <v>743</v>
      </c>
    </row>
    <row r="20" spans="1:2" x14ac:dyDescent="0.2">
      <c r="A20" s="81" t="s">
        <v>744</v>
      </c>
      <c r="B20" s="81" t="s">
        <v>745</v>
      </c>
    </row>
    <row r="21" spans="1:2" x14ac:dyDescent="0.2">
      <c r="A21" s="81" t="s">
        <v>746</v>
      </c>
      <c r="B21" s="81" t="s">
        <v>747</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8" sqref="A8"/>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8" t="s">
        <v>545</v>
      </c>
      <c r="B1" s="338"/>
      <c r="C1" s="338"/>
      <c r="D1" s="338"/>
      <c r="E1" s="338"/>
      <c r="F1" s="338"/>
      <c r="G1" s="338"/>
      <c r="H1" s="338"/>
      <c r="I1" s="70"/>
      <c r="J1" s="48"/>
    </row>
    <row r="2" spans="1:11" s="49" customFormat="1" ht="15.75" x14ac:dyDescent="0.25">
      <c r="A2" s="344" t="s">
        <v>1329</v>
      </c>
      <c r="B2" s="344"/>
      <c r="C2" s="344"/>
      <c r="D2" s="344"/>
      <c r="E2" s="344"/>
      <c r="F2" s="344"/>
      <c r="G2" s="344"/>
      <c r="H2" s="342" t="str">
        <f>+Doklady!H100</f>
        <v>V1</v>
      </c>
      <c r="I2" s="342"/>
      <c r="J2" s="50"/>
    </row>
    <row r="3" spans="1:11" s="49" customFormat="1" ht="15" x14ac:dyDescent="0.25">
      <c r="A3" s="51"/>
      <c r="B3" s="52"/>
      <c r="C3" s="52"/>
      <c r="D3" s="51"/>
      <c r="E3" s="51"/>
      <c r="F3" s="51"/>
      <c r="G3" s="53"/>
      <c r="H3" s="343">
        <f>+Doklady!H101</f>
        <v>44256</v>
      </c>
      <c r="I3" s="343"/>
      <c r="J3" s="50"/>
    </row>
    <row r="4" spans="1:11" s="49" customFormat="1" ht="15.75" customHeight="1" x14ac:dyDescent="0.2">
      <c r="A4" s="54" t="s">
        <v>510</v>
      </c>
      <c r="B4" s="339" t="s">
        <v>546</v>
      </c>
      <c r="C4" s="340"/>
      <c r="D4" s="340"/>
      <c r="E4" s="341"/>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519</v>
      </c>
      <c r="B7" s="12" t="s">
        <v>512</v>
      </c>
      <c r="C7" s="11" t="s">
        <v>513</v>
      </c>
      <c r="D7" s="11" t="s">
        <v>514</v>
      </c>
      <c r="E7" s="11" t="s">
        <v>517</v>
      </c>
      <c r="F7" s="11" t="s">
        <v>959</v>
      </c>
      <c r="G7" s="11" t="s">
        <v>515</v>
      </c>
      <c r="H7" s="13" t="s">
        <v>518</v>
      </c>
      <c r="I7" s="77" t="s">
        <v>494</v>
      </c>
      <c r="J7" s="58"/>
    </row>
    <row r="8" spans="1:11" ht="90" x14ac:dyDescent="0.2">
      <c r="A8" s="61" t="s">
        <v>700</v>
      </c>
      <c r="B8" s="188"/>
      <c r="C8" s="188"/>
      <c r="D8" s="63">
        <v>44318</v>
      </c>
      <c r="E8" s="189" t="s">
        <v>1330</v>
      </c>
      <c r="F8" s="189"/>
      <c r="G8" s="189"/>
      <c r="H8" s="190"/>
      <c r="I8" s="191"/>
      <c r="J8" s="58"/>
    </row>
    <row r="9" spans="1:11" ht="45" x14ac:dyDescent="0.2">
      <c r="A9" s="61" t="s">
        <v>700</v>
      </c>
      <c r="B9" s="62" t="s">
        <v>1456</v>
      </c>
      <c r="C9" s="62" t="s">
        <v>547</v>
      </c>
      <c r="D9" s="63">
        <v>44318</v>
      </c>
      <c r="E9" s="61" t="s">
        <v>548</v>
      </c>
      <c r="F9" s="61"/>
      <c r="G9" s="61" t="s">
        <v>549</v>
      </c>
      <c r="H9" s="64">
        <v>400</v>
      </c>
      <c r="I9" s="73">
        <v>3</v>
      </c>
      <c r="J9" s="58"/>
    </row>
    <row r="10" spans="1:11" ht="22.5" x14ac:dyDescent="0.2">
      <c r="A10" s="61" t="s">
        <v>700</v>
      </c>
      <c r="B10" s="62" t="s">
        <v>1457</v>
      </c>
      <c r="C10" s="62" t="s">
        <v>550</v>
      </c>
      <c r="D10" s="63">
        <v>44319</v>
      </c>
      <c r="E10" s="61" t="s">
        <v>551</v>
      </c>
      <c r="F10" s="61"/>
      <c r="G10" s="61" t="s">
        <v>552</v>
      </c>
      <c r="H10" s="64"/>
      <c r="I10" s="73">
        <v>3</v>
      </c>
      <c r="J10" s="58"/>
    </row>
    <row r="11" spans="1:11" ht="12.75" x14ac:dyDescent="0.2">
      <c r="A11" s="61" t="s">
        <v>700</v>
      </c>
      <c r="B11" s="62" t="s">
        <v>1458</v>
      </c>
      <c r="C11" s="62" t="s">
        <v>553</v>
      </c>
      <c r="D11" s="63">
        <v>44320</v>
      </c>
      <c r="E11" s="61" t="s">
        <v>554</v>
      </c>
      <c r="F11" s="61"/>
      <c r="G11" s="61" t="s">
        <v>555</v>
      </c>
      <c r="H11" s="64">
        <v>100</v>
      </c>
      <c r="I11" s="73">
        <v>3</v>
      </c>
      <c r="J11" s="58"/>
    </row>
    <row r="12" spans="1:11" ht="22.5" x14ac:dyDescent="0.2">
      <c r="A12" s="61" t="s">
        <v>700</v>
      </c>
      <c r="B12" s="62" t="s">
        <v>1459</v>
      </c>
      <c r="C12" s="62" t="s">
        <v>556</v>
      </c>
      <c r="D12" s="63">
        <v>44321</v>
      </c>
      <c r="E12" s="61" t="s">
        <v>557</v>
      </c>
      <c r="F12" s="61"/>
      <c r="G12" s="61" t="s">
        <v>558</v>
      </c>
      <c r="H12" s="64">
        <v>50</v>
      </c>
      <c r="I12" s="73">
        <v>3</v>
      </c>
      <c r="J12" s="58"/>
    </row>
    <row r="13" spans="1:11" ht="12.75" x14ac:dyDescent="0.2">
      <c r="A13" s="61" t="s">
        <v>700</v>
      </c>
      <c r="B13" s="62" t="s">
        <v>1460</v>
      </c>
      <c r="C13" s="62" t="s">
        <v>559</v>
      </c>
      <c r="D13" s="63">
        <v>44322</v>
      </c>
      <c r="E13" s="61" t="s">
        <v>560</v>
      </c>
      <c r="F13" s="61"/>
      <c r="G13" s="61" t="s">
        <v>561</v>
      </c>
      <c r="H13" s="64">
        <v>200</v>
      </c>
      <c r="I13" s="73">
        <v>3</v>
      </c>
      <c r="J13" s="58"/>
    </row>
    <row r="14" spans="1:11" ht="12.75" x14ac:dyDescent="0.2">
      <c r="A14" s="61" t="s">
        <v>700</v>
      </c>
      <c r="B14" s="62" t="s">
        <v>1461</v>
      </c>
      <c r="C14" s="62" t="s">
        <v>562</v>
      </c>
      <c r="D14" s="63">
        <v>44323</v>
      </c>
      <c r="E14" s="61" t="s">
        <v>563</v>
      </c>
      <c r="F14" s="61"/>
      <c r="G14" s="61" t="s">
        <v>564</v>
      </c>
      <c r="H14" s="64"/>
      <c r="I14" s="73">
        <v>3</v>
      </c>
      <c r="J14" s="58"/>
    </row>
    <row r="15" spans="1:11" ht="12.75" x14ac:dyDescent="0.2">
      <c r="A15" s="61" t="s">
        <v>700</v>
      </c>
      <c r="B15" s="62" t="s">
        <v>1462</v>
      </c>
      <c r="C15" s="62" t="s">
        <v>565</v>
      </c>
      <c r="D15" s="63">
        <v>44324</v>
      </c>
      <c r="E15" s="61" t="s">
        <v>566</v>
      </c>
      <c r="F15" s="61"/>
      <c r="G15" s="61" t="s">
        <v>567</v>
      </c>
      <c r="H15" s="64">
        <v>505</v>
      </c>
      <c r="I15" s="73">
        <v>3</v>
      </c>
      <c r="J15" s="58"/>
    </row>
    <row r="16" spans="1:11" ht="146.25" x14ac:dyDescent="0.2">
      <c r="A16" s="61" t="s">
        <v>700</v>
      </c>
      <c r="B16" s="192"/>
      <c r="C16" s="192"/>
      <c r="D16" s="63">
        <v>44325</v>
      </c>
      <c r="E16" s="193" t="s">
        <v>1331</v>
      </c>
      <c r="F16" s="193"/>
      <c r="G16" s="193"/>
      <c r="H16" s="194"/>
      <c r="I16" s="195"/>
      <c r="J16" s="58"/>
    </row>
    <row r="17" spans="1:18" ht="12.75" x14ac:dyDescent="0.2">
      <c r="A17" s="61" t="s">
        <v>700</v>
      </c>
      <c r="B17" s="62" t="s">
        <v>1463</v>
      </c>
      <c r="C17" s="62" t="s">
        <v>568</v>
      </c>
      <c r="D17" s="63">
        <v>44326</v>
      </c>
      <c r="E17" s="61" t="s">
        <v>569</v>
      </c>
      <c r="F17" s="61"/>
      <c r="G17" s="61" t="s">
        <v>570</v>
      </c>
      <c r="H17" s="64"/>
      <c r="I17" s="73">
        <v>2</v>
      </c>
      <c r="J17" s="58"/>
    </row>
    <row r="18" spans="1:18" ht="22.5" x14ac:dyDescent="0.2">
      <c r="A18" s="61" t="s">
        <v>700</v>
      </c>
      <c r="B18" s="62" t="s">
        <v>1464</v>
      </c>
      <c r="C18" s="62" t="s">
        <v>1136</v>
      </c>
      <c r="D18" s="63">
        <v>44327</v>
      </c>
      <c r="E18" s="61" t="s">
        <v>571</v>
      </c>
      <c r="F18" s="61"/>
      <c r="G18" s="61" t="s">
        <v>572</v>
      </c>
      <c r="H18" s="64"/>
      <c r="I18" s="73">
        <v>2</v>
      </c>
      <c r="J18" s="58"/>
    </row>
    <row r="19" spans="1:18" ht="22.5" x14ac:dyDescent="0.2">
      <c r="A19" s="61" t="s">
        <v>700</v>
      </c>
      <c r="B19" s="62" t="s">
        <v>1465</v>
      </c>
      <c r="C19" s="62" t="s">
        <v>573</v>
      </c>
      <c r="D19" s="63">
        <v>44328</v>
      </c>
      <c r="E19" s="61" t="s">
        <v>574</v>
      </c>
      <c r="F19" s="61"/>
      <c r="G19" s="61" t="s">
        <v>575</v>
      </c>
      <c r="H19" s="64">
        <v>1000</v>
      </c>
      <c r="I19" s="73">
        <v>2</v>
      </c>
      <c r="J19" s="58"/>
    </row>
    <row r="20" spans="1:18" ht="12.75" x14ac:dyDescent="0.2">
      <c r="A20" s="61" t="s">
        <v>700</v>
      </c>
      <c r="B20" s="62" t="s">
        <v>1466</v>
      </c>
      <c r="C20" s="62" t="s">
        <v>576</v>
      </c>
      <c r="D20" s="63">
        <v>44329</v>
      </c>
      <c r="E20" s="61" t="s">
        <v>577</v>
      </c>
      <c r="F20" s="61"/>
      <c r="G20" s="61" t="s">
        <v>578</v>
      </c>
      <c r="H20" s="64">
        <v>300</v>
      </c>
      <c r="I20" s="73">
        <v>2</v>
      </c>
      <c r="J20" s="58"/>
    </row>
    <row r="21" spans="1:18" ht="12.75" x14ac:dyDescent="0.2">
      <c r="A21" s="61" t="s">
        <v>700</v>
      </c>
      <c r="B21" s="62" t="s">
        <v>1467</v>
      </c>
      <c r="C21" s="62" t="s">
        <v>579</v>
      </c>
      <c r="D21" s="63">
        <v>44330</v>
      </c>
      <c r="E21" s="61" t="s">
        <v>580</v>
      </c>
      <c r="F21" s="61"/>
      <c r="G21" s="61" t="s">
        <v>581</v>
      </c>
      <c r="H21" s="64">
        <v>600</v>
      </c>
      <c r="I21" s="73">
        <v>2</v>
      </c>
      <c r="J21" s="58"/>
    </row>
    <row r="22" spans="1:18" ht="22.5" x14ac:dyDescent="0.2">
      <c r="A22" s="61" t="s">
        <v>700</v>
      </c>
      <c r="B22" s="62" t="s">
        <v>1468</v>
      </c>
      <c r="C22" s="62" t="s">
        <v>582</v>
      </c>
      <c r="D22" s="63">
        <v>44331</v>
      </c>
      <c r="E22" s="61" t="s">
        <v>1332</v>
      </c>
      <c r="F22" s="61"/>
      <c r="G22" s="61" t="s">
        <v>583</v>
      </c>
      <c r="H22" s="64">
        <v>25.9</v>
      </c>
      <c r="I22" s="73">
        <v>2</v>
      </c>
      <c r="J22" s="58"/>
    </row>
    <row r="23" spans="1:18" ht="12.75" x14ac:dyDescent="0.2">
      <c r="A23" s="61" t="s">
        <v>700</v>
      </c>
      <c r="B23" s="62" t="s">
        <v>1469</v>
      </c>
      <c r="C23" s="62" t="s">
        <v>584</v>
      </c>
      <c r="D23" s="63">
        <v>44332</v>
      </c>
      <c r="E23" s="61" t="s">
        <v>585</v>
      </c>
      <c r="F23" s="61"/>
      <c r="G23" s="61" t="s">
        <v>586</v>
      </c>
      <c r="H23" s="64"/>
      <c r="I23" s="73">
        <v>2</v>
      </c>
      <c r="J23" s="58"/>
    </row>
    <row r="24" spans="1:18" ht="12.75" x14ac:dyDescent="0.2">
      <c r="A24" s="61" t="s">
        <v>700</v>
      </c>
      <c r="B24" s="192"/>
      <c r="C24" s="192"/>
      <c r="D24" s="63">
        <v>44333</v>
      </c>
      <c r="E24" s="193" t="s">
        <v>587</v>
      </c>
      <c r="F24" s="193"/>
      <c r="G24" s="193"/>
      <c r="H24" s="194"/>
      <c r="I24" s="195"/>
      <c r="J24" s="58"/>
      <c r="M24" s="66"/>
      <c r="N24" s="66"/>
      <c r="O24" s="66"/>
      <c r="P24" s="66"/>
      <c r="Q24" s="66"/>
      <c r="R24" s="66"/>
    </row>
    <row r="25" spans="1:18" ht="45" x14ac:dyDescent="0.2">
      <c r="A25" s="61" t="s">
        <v>700</v>
      </c>
      <c r="B25" s="62" t="s">
        <v>588</v>
      </c>
      <c r="C25" s="62" t="s">
        <v>588</v>
      </c>
      <c r="D25" s="63">
        <v>44334</v>
      </c>
      <c r="E25" s="61" t="s">
        <v>1333</v>
      </c>
      <c r="F25" s="61"/>
      <c r="G25" s="61" t="s">
        <v>589</v>
      </c>
      <c r="H25" s="64"/>
      <c r="I25" s="73">
        <v>4</v>
      </c>
      <c r="J25" s="58"/>
      <c r="M25" s="66"/>
      <c r="N25" s="66"/>
      <c r="O25" s="66"/>
      <c r="P25" s="66"/>
      <c r="Q25" s="66"/>
      <c r="R25" s="66"/>
    </row>
    <row r="26" spans="1:18" ht="12.75" x14ac:dyDescent="0.2">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x14ac:dyDescent="0.2">
      <c r="A27" s="61" t="s">
        <v>700</v>
      </c>
      <c r="B27" s="62" t="s">
        <v>1471</v>
      </c>
      <c r="C27" s="62">
        <v>1213275</v>
      </c>
      <c r="D27" s="63">
        <v>44336</v>
      </c>
      <c r="E27" s="61" t="s">
        <v>593</v>
      </c>
      <c r="F27" s="61"/>
      <c r="G27" s="61" t="s">
        <v>594</v>
      </c>
      <c r="H27" s="64">
        <v>19.100000000000001</v>
      </c>
      <c r="I27" s="73">
        <v>2</v>
      </c>
      <c r="J27" s="58"/>
      <c r="O27" s="66"/>
      <c r="P27" s="66"/>
      <c r="Q27" s="66"/>
      <c r="R27" s="66"/>
    </row>
    <row r="28" spans="1:18" ht="12.75" x14ac:dyDescent="0.2">
      <c r="A28" s="61" t="s">
        <v>700</v>
      </c>
      <c r="B28" s="62" t="s">
        <v>1472</v>
      </c>
      <c r="C28" s="62">
        <v>2007006035</v>
      </c>
      <c r="D28" s="63">
        <v>44337</v>
      </c>
      <c r="E28" s="61" t="s">
        <v>1334</v>
      </c>
      <c r="F28" s="61"/>
      <c r="G28" s="61" t="s">
        <v>595</v>
      </c>
      <c r="H28" s="64">
        <v>277.74</v>
      </c>
      <c r="I28" s="73">
        <v>4</v>
      </c>
      <c r="J28" s="58"/>
      <c r="O28" s="66"/>
      <c r="P28" s="66"/>
      <c r="Q28" s="66"/>
      <c r="R28" s="66"/>
    </row>
    <row r="29" spans="1:18" ht="12.75" x14ac:dyDescent="0.2">
      <c r="A29" s="61" t="s">
        <v>700</v>
      </c>
      <c r="B29" s="67">
        <v>44531</v>
      </c>
      <c r="C29" s="62" t="s">
        <v>590</v>
      </c>
      <c r="D29" s="63">
        <v>44338</v>
      </c>
      <c r="E29" s="61" t="s">
        <v>1335</v>
      </c>
      <c r="F29" s="61"/>
      <c r="G29" s="61" t="s">
        <v>596</v>
      </c>
      <c r="H29" s="64">
        <v>50</v>
      </c>
      <c r="I29" s="73">
        <v>4</v>
      </c>
      <c r="J29" s="58"/>
      <c r="O29" s="66"/>
      <c r="P29" s="66"/>
      <c r="Q29" s="66"/>
      <c r="R29" s="66"/>
    </row>
    <row r="30" spans="1:18" ht="12.75" x14ac:dyDescent="0.2">
      <c r="A30" s="61" t="s">
        <v>700</v>
      </c>
      <c r="B30" s="62" t="s">
        <v>1473</v>
      </c>
      <c r="C30" s="62" t="s">
        <v>597</v>
      </c>
      <c r="D30" s="63">
        <v>44339</v>
      </c>
      <c r="E30" s="61" t="s">
        <v>598</v>
      </c>
      <c r="F30" s="61"/>
      <c r="G30" s="61" t="s">
        <v>599</v>
      </c>
      <c r="H30" s="64">
        <v>9</v>
      </c>
      <c r="I30" s="73">
        <v>4</v>
      </c>
      <c r="J30" s="58"/>
      <c r="O30" s="66"/>
      <c r="P30" s="66"/>
      <c r="Q30" s="66"/>
      <c r="R30" s="66"/>
    </row>
    <row r="31" spans="1:18" ht="22.5" x14ac:dyDescent="0.2">
      <c r="A31" s="61" t="s">
        <v>700</v>
      </c>
      <c r="B31" s="67">
        <v>44317</v>
      </c>
      <c r="C31" s="62" t="s">
        <v>600</v>
      </c>
      <c r="D31" s="63">
        <v>44340</v>
      </c>
      <c r="E31" s="61" t="s">
        <v>1336</v>
      </c>
      <c r="F31" s="61"/>
      <c r="G31" s="61" t="s">
        <v>601</v>
      </c>
      <c r="H31" s="64">
        <v>10</v>
      </c>
      <c r="I31" s="73">
        <v>4</v>
      </c>
      <c r="J31" s="58"/>
      <c r="O31" s="66"/>
      <c r="P31" s="66"/>
      <c r="Q31" s="66"/>
      <c r="R31" s="66"/>
    </row>
    <row r="32" spans="1:18" ht="22.5" x14ac:dyDescent="0.2">
      <c r="A32" s="61" t="s">
        <v>700</v>
      </c>
      <c r="B32" s="62" t="s">
        <v>602</v>
      </c>
      <c r="C32" s="62" t="s">
        <v>603</v>
      </c>
      <c r="D32" s="63">
        <v>44341</v>
      </c>
      <c r="E32" s="61" t="s">
        <v>1337</v>
      </c>
      <c r="F32" s="61"/>
      <c r="G32" s="61" t="s">
        <v>604</v>
      </c>
      <c r="H32" s="64">
        <v>500</v>
      </c>
      <c r="I32" s="73">
        <v>1</v>
      </c>
      <c r="J32" s="58"/>
      <c r="O32" s="66"/>
      <c r="P32" s="66"/>
      <c r="Q32" s="66"/>
      <c r="R32" s="66"/>
    </row>
    <row r="33" spans="1:18" ht="12.75" x14ac:dyDescent="0.2">
      <c r="A33" s="61" t="s">
        <v>700</v>
      </c>
      <c r="B33" s="62" t="s">
        <v>1474</v>
      </c>
      <c r="C33" s="62" t="s">
        <v>605</v>
      </c>
      <c r="D33" s="63">
        <v>44342</v>
      </c>
      <c r="E33" s="61" t="s">
        <v>606</v>
      </c>
      <c r="F33" s="61"/>
      <c r="G33" s="61" t="s">
        <v>607</v>
      </c>
      <c r="H33" s="64">
        <v>71.2</v>
      </c>
      <c r="I33" s="73">
        <v>3</v>
      </c>
      <c r="J33" s="58"/>
      <c r="O33" s="66"/>
      <c r="P33" s="66"/>
      <c r="Q33" s="66"/>
      <c r="R33" s="66"/>
    </row>
    <row r="34" spans="1:18" ht="67.5" x14ac:dyDescent="0.2">
      <c r="A34" s="61" t="s">
        <v>700</v>
      </c>
      <c r="B34" s="62" t="s">
        <v>1475</v>
      </c>
      <c r="C34" s="62" t="s">
        <v>1137</v>
      </c>
      <c r="D34" s="63">
        <v>44343</v>
      </c>
      <c r="E34" s="61" t="s">
        <v>1338</v>
      </c>
      <c r="F34" s="61"/>
      <c r="G34" s="61" t="s">
        <v>608</v>
      </c>
      <c r="H34" s="64">
        <v>250</v>
      </c>
      <c r="I34" s="73">
        <v>1</v>
      </c>
      <c r="J34" s="58"/>
    </row>
    <row r="35" spans="1:18" ht="12.75" x14ac:dyDescent="0.2">
      <c r="A35" s="61" t="s">
        <v>700</v>
      </c>
      <c r="B35" s="62" t="s">
        <v>1476</v>
      </c>
      <c r="C35" s="62" t="s">
        <v>609</v>
      </c>
      <c r="D35" s="63">
        <v>44344</v>
      </c>
      <c r="E35" s="61" t="s">
        <v>610</v>
      </c>
      <c r="F35" s="61"/>
      <c r="G35" s="61" t="s">
        <v>611</v>
      </c>
      <c r="H35" s="64">
        <v>320</v>
      </c>
      <c r="I35" s="73">
        <v>5</v>
      </c>
      <c r="J35" s="58"/>
    </row>
    <row r="36" spans="1:18" ht="12.75" x14ac:dyDescent="0.2">
      <c r="A36" s="61" t="s">
        <v>700</v>
      </c>
      <c r="B36" s="62" t="s">
        <v>1477</v>
      </c>
      <c r="C36" s="62" t="s">
        <v>612</v>
      </c>
      <c r="D36" s="63">
        <v>44345</v>
      </c>
      <c r="E36" s="61" t="s">
        <v>1339</v>
      </c>
      <c r="F36" s="61"/>
      <c r="G36" s="61" t="s">
        <v>613</v>
      </c>
      <c r="H36" s="64">
        <v>40</v>
      </c>
      <c r="I36" s="73">
        <v>4</v>
      </c>
      <c r="J36" s="58"/>
    </row>
    <row r="37" spans="1:18" ht="12.75" x14ac:dyDescent="0.2">
      <c r="A37" s="61" t="s">
        <v>700</v>
      </c>
      <c r="B37" s="67">
        <v>44197</v>
      </c>
      <c r="C37" s="62" t="s">
        <v>1138</v>
      </c>
      <c r="D37" s="63">
        <v>44346</v>
      </c>
      <c r="E37" s="61" t="s">
        <v>614</v>
      </c>
      <c r="F37" s="61"/>
      <c r="G37" s="61" t="s">
        <v>615</v>
      </c>
      <c r="H37" s="64">
        <v>25</v>
      </c>
      <c r="I37" s="73">
        <v>4</v>
      </c>
      <c r="J37" s="58"/>
    </row>
    <row r="38" spans="1:18" ht="12.75" x14ac:dyDescent="0.2">
      <c r="A38" s="61" t="s">
        <v>700</v>
      </c>
      <c r="B38" s="67">
        <v>44256</v>
      </c>
      <c r="C38" s="62" t="s">
        <v>616</v>
      </c>
      <c r="D38" s="63">
        <v>44347</v>
      </c>
      <c r="E38" s="61" t="s">
        <v>1340</v>
      </c>
      <c r="F38" s="61"/>
      <c r="G38" s="61" t="s">
        <v>617</v>
      </c>
      <c r="H38" s="64">
        <v>150</v>
      </c>
      <c r="I38" s="73">
        <v>4</v>
      </c>
      <c r="J38" s="58"/>
    </row>
    <row r="39" spans="1:18" ht="22.5" x14ac:dyDescent="0.2">
      <c r="A39" s="61" t="s">
        <v>700</v>
      </c>
      <c r="B39" s="67">
        <v>44287</v>
      </c>
      <c r="C39" s="62" t="s">
        <v>618</v>
      </c>
      <c r="D39" s="63">
        <v>44348</v>
      </c>
      <c r="E39" s="61" t="s">
        <v>1341</v>
      </c>
      <c r="F39" s="61"/>
      <c r="G39" s="61" t="s">
        <v>619</v>
      </c>
      <c r="H39" s="64">
        <v>100</v>
      </c>
      <c r="I39" s="73">
        <v>4</v>
      </c>
      <c r="J39" s="58"/>
    </row>
    <row r="40" spans="1:18" x14ac:dyDescent="0.2">
      <c r="A40" s="61" t="s">
        <v>700</v>
      </c>
      <c r="B40" s="62" t="s">
        <v>1478</v>
      </c>
      <c r="C40" s="62" t="s">
        <v>620</v>
      </c>
      <c r="D40" s="63">
        <v>44349</v>
      </c>
      <c r="E40" s="61" t="s">
        <v>1342</v>
      </c>
      <c r="F40" s="61"/>
      <c r="G40" s="61" t="s">
        <v>621</v>
      </c>
      <c r="H40" s="64">
        <v>74.099999999999994</v>
      </c>
      <c r="I40" s="73">
        <v>4</v>
      </c>
    </row>
    <row r="41" spans="1:18" x14ac:dyDescent="0.2">
      <c r="A41" s="61" t="s">
        <v>700</v>
      </c>
      <c r="B41" s="62" t="s">
        <v>1479</v>
      </c>
      <c r="C41" s="62" t="s">
        <v>622</v>
      </c>
      <c r="D41" s="63">
        <v>44350</v>
      </c>
      <c r="E41" s="61" t="s">
        <v>1343</v>
      </c>
      <c r="F41" s="61"/>
      <c r="G41" s="61" t="s">
        <v>623</v>
      </c>
      <c r="H41" s="64">
        <v>120</v>
      </c>
      <c r="I41" s="73">
        <v>2</v>
      </c>
    </row>
    <row r="42" spans="1:18" ht="45" x14ac:dyDescent="0.2">
      <c r="A42" s="61" t="s">
        <v>700</v>
      </c>
      <c r="B42" s="62" t="s">
        <v>624</v>
      </c>
      <c r="C42" s="62" t="s">
        <v>624</v>
      </c>
      <c r="D42" s="63">
        <v>44351</v>
      </c>
      <c r="E42" s="61" t="s">
        <v>1344</v>
      </c>
      <c r="F42" s="61"/>
      <c r="G42" s="61" t="s">
        <v>625</v>
      </c>
      <c r="H42" s="64">
        <v>80</v>
      </c>
      <c r="I42" s="73">
        <v>3</v>
      </c>
    </row>
    <row r="43" spans="1:18" x14ac:dyDescent="0.2">
      <c r="A43" s="61" t="s">
        <v>700</v>
      </c>
      <c r="B43" s="62" t="s">
        <v>626</v>
      </c>
      <c r="C43" s="62" t="s">
        <v>627</v>
      </c>
      <c r="D43" s="63">
        <v>44352</v>
      </c>
      <c r="E43" s="61" t="s">
        <v>1345</v>
      </c>
      <c r="F43" s="61"/>
      <c r="G43" s="61" t="s">
        <v>628</v>
      </c>
      <c r="H43" s="64">
        <v>600</v>
      </c>
      <c r="I43" s="73">
        <v>1</v>
      </c>
    </row>
    <row r="44" spans="1:18" s="68" customFormat="1" ht="22.5"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x14ac:dyDescent="0.2">
      <c r="A49" s="61" t="s">
        <v>701</v>
      </c>
      <c r="B49" s="62"/>
      <c r="C49" s="62"/>
      <c r="D49" s="63">
        <v>44358</v>
      </c>
      <c r="E49" s="61" t="s">
        <v>1347</v>
      </c>
      <c r="F49" s="61"/>
      <c r="G49" s="61"/>
      <c r="H49" s="64"/>
      <c r="I49" s="73">
        <v>10</v>
      </c>
      <c r="K49" s="65"/>
      <c r="L49" s="65"/>
      <c r="M49" s="65"/>
      <c r="N49" s="65"/>
      <c r="O49" s="65"/>
      <c r="P49" s="65"/>
      <c r="Q49" s="65"/>
      <c r="R49" s="65"/>
    </row>
    <row r="50" spans="1:18" s="68" customFormat="1" x14ac:dyDescent="0.2">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x14ac:dyDescent="0.2">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x14ac:dyDescent="0.2">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x14ac:dyDescent="0.2">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x14ac:dyDescent="0.2">
      <c r="A56" s="61" t="s">
        <v>655</v>
      </c>
      <c r="B56" s="62"/>
      <c r="C56" s="62"/>
      <c r="D56" s="63">
        <v>44365</v>
      </c>
      <c r="E56" s="61" t="s">
        <v>1350</v>
      </c>
      <c r="F56" s="61"/>
      <c r="G56" s="61" t="s">
        <v>511</v>
      </c>
      <c r="H56" s="64"/>
      <c r="I56" s="73"/>
      <c r="K56" s="65"/>
      <c r="L56" s="65"/>
      <c r="M56" s="65"/>
      <c r="N56" s="65"/>
      <c r="O56" s="65"/>
      <c r="P56" s="65"/>
      <c r="Q56" s="65"/>
      <c r="R56" s="65"/>
    </row>
    <row r="57" spans="1:18" s="68" customFormat="1" ht="22.5" x14ac:dyDescent="0.2">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x14ac:dyDescent="0.2">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x14ac:dyDescent="0.2">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x14ac:dyDescent="0.2">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x14ac:dyDescent="0.2">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x14ac:dyDescent="0.2">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x14ac:dyDescent="0.2">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x14ac:dyDescent="0.2">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x14ac:dyDescent="0.2">
      <c r="A68" s="61" t="s">
        <v>706</v>
      </c>
      <c r="B68" s="62"/>
      <c r="C68" s="62"/>
      <c r="D68" s="63">
        <v>44377</v>
      </c>
      <c r="E68" s="61" t="s">
        <v>1357</v>
      </c>
      <c r="F68" s="61"/>
      <c r="G68" s="61"/>
      <c r="H68" s="64"/>
      <c r="I68" s="73">
        <v>10</v>
      </c>
      <c r="K68" s="65"/>
      <c r="L68" s="65"/>
      <c r="M68" s="65"/>
      <c r="N68" s="65"/>
      <c r="O68" s="65"/>
      <c r="P68" s="65"/>
      <c r="Q68" s="65"/>
      <c r="R68" s="65"/>
    </row>
    <row r="69" spans="1:18" s="68" customFormat="1" x14ac:dyDescent="0.2">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x14ac:dyDescent="0.2">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x14ac:dyDescent="0.2">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x14ac:dyDescent="0.2">
      <c r="A73" s="61" t="s">
        <v>706</v>
      </c>
      <c r="B73" s="62"/>
      <c r="C73" s="62"/>
      <c r="D73" s="63">
        <v>44382</v>
      </c>
      <c r="E73" s="61" t="s">
        <v>1359</v>
      </c>
      <c r="F73" s="61"/>
      <c r="G73" s="61"/>
      <c r="H73" s="64"/>
      <c r="I73" s="73">
        <v>10</v>
      </c>
      <c r="K73" s="65"/>
      <c r="L73" s="65"/>
      <c r="M73" s="65"/>
      <c r="N73" s="65"/>
      <c r="O73" s="65"/>
      <c r="P73" s="65"/>
      <c r="Q73" s="65"/>
      <c r="R73" s="65"/>
    </row>
    <row r="74" spans="1:18" s="68" customFormat="1" ht="22.5" x14ac:dyDescent="0.2">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x14ac:dyDescent="0.2">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93" priority="7" stopIfTrue="1">
      <formula>$A8&lt;&gt;""</formula>
    </cfRule>
  </conditionalFormatting>
  <conditionalFormatting sqref="D2884:D2911 D8:H2883">
    <cfRule type="expression" dxfId="392" priority="6" stopIfTrue="1">
      <formula>$A8&lt;&gt;""</formula>
    </cfRule>
  </conditionalFormatting>
  <conditionalFormatting sqref="A8:A2911">
    <cfRule type="expression" dxfId="391" priority="5" stopIfTrue="1">
      <formula>$A8&lt;&gt;""</formula>
    </cfRule>
  </conditionalFormatting>
  <conditionalFormatting sqref="B2884:C2886">
    <cfRule type="expression" dxfId="390" priority="4" stopIfTrue="1">
      <formula>$A2884&lt;&gt;""</formula>
    </cfRule>
  </conditionalFormatting>
  <conditionalFormatting sqref="D2884:H2886">
    <cfRule type="expression" dxfId="389" priority="3" stopIfTrue="1">
      <formula>$A2884&lt;&gt;""</formula>
    </cfRule>
  </conditionalFormatting>
  <conditionalFormatting sqref="A2884:A2886">
    <cfRule type="expression" dxfId="388" priority="2" stopIfTrue="1">
      <formula>$A2884&lt;&gt;""</formula>
    </cfRule>
  </conditionalFormatting>
  <conditionalFormatting sqref="I8:I76">
    <cfRule type="expression" dxfId="387"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x14ac:dyDescent="0.2">
      <c r="A1" s="347" t="s">
        <v>544</v>
      </c>
      <c r="B1" s="348"/>
      <c r="C1" s="211">
        <v>44500</v>
      </c>
      <c r="D1" s="35"/>
      <c r="G1" s="328">
        <v>44227</v>
      </c>
    </row>
    <row r="2" spans="1:7" ht="15" x14ac:dyDescent="0.25">
      <c r="A2" s="37"/>
      <c r="B2" s="37"/>
      <c r="G2" s="328">
        <v>44255</v>
      </c>
    </row>
    <row r="3" spans="1:7" ht="14.25" x14ac:dyDescent="0.2">
      <c r="A3" s="39" t="s">
        <v>820</v>
      </c>
      <c r="B3" s="345" t="str">
        <f>INDEX(Adr!B:B,Doklady!B102+1)</f>
        <v>Slovenská softballová asociácia</v>
      </c>
      <c r="C3" s="345"/>
      <c r="D3" s="345"/>
      <c r="G3" s="328">
        <v>44286</v>
      </c>
    </row>
    <row r="4" spans="1:7" ht="14.25" x14ac:dyDescent="0.2">
      <c r="A4" s="39" t="s">
        <v>539</v>
      </c>
      <c r="B4" s="38" t="str">
        <f>RIGHT("0000"&amp;INDEX(Adr!A:A,Doklady!B102+1),8)</f>
        <v>17316723</v>
      </c>
      <c r="G4" s="328">
        <v>44316</v>
      </c>
    </row>
    <row r="5" spans="1:7" ht="14.25" x14ac:dyDescent="0.2">
      <c r="A5" s="39" t="s">
        <v>540</v>
      </c>
      <c r="B5" s="38" t="str">
        <f>INDEX(Adr!D:D,Doklady!B102+1)&amp;", "&amp;INDEX(Adr!E:E,Doklady!B102+1)</f>
        <v>Junácka 6, Bratislava 3</v>
      </c>
      <c r="G5" s="328">
        <v>44347</v>
      </c>
    </row>
    <row r="6" spans="1:7" ht="14.25" x14ac:dyDescent="0.2">
      <c r="A6" s="39"/>
      <c r="G6" s="328">
        <v>44377</v>
      </c>
    </row>
    <row r="7" spans="1:7" ht="14.25" x14ac:dyDescent="0.2">
      <c r="G7" s="328">
        <v>44408</v>
      </c>
    </row>
    <row r="8" spans="1:7" ht="14.25" x14ac:dyDescent="0.2">
      <c r="G8" s="328">
        <v>44439</v>
      </c>
    </row>
    <row r="9" spans="1:7" ht="22.5" x14ac:dyDescent="0.2">
      <c r="A9" s="40" t="s">
        <v>4</v>
      </c>
      <c r="B9" s="40" t="s">
        <v>4</v>
      </c>
      <c r="C9" s="41" t="s">
        <v>543</v>
      </c>
      <c r="G9" s="328">
        <v>44469</v>
      </c>
    </row>
    <row r="10" spans="1:7" ht="14.25" x14ac:dyDescent="0.2">
      <c r="A10" s="169" t="s">
        <v>7</v>
      </c>
      <c r="B10" s="170" t="s">
        <v>971</v>
      </c>
      <c r="C10" s="212">
        <f>+Spolu!C10</f>
        <v>0</v>
      </c>
      <c r="G10" s="328">
        <v>44500</v>
      </c>
    </row>
    <row r="11" spans="1:7" ht="14.25" x14ac:dyDescent="0.2">
      <c r="A11" s="169" t="s">
        <v>6</v>
      </c>
      <c r="B11" s="170" t="s">
        <v>200</v>
      </c>
      <c r="C11" s="212">
        <f>+Spolu!C11</f>
        <v>54512</v>
      </c>
      <c r="G11" s="328">
        <v>44530</v>
      </c>
    </row>
    <row r="12" spans="1:7" ht="14.25" x14ac:dyDescent="0.2">
      <c r="A12" s="169" t="s">
        <v>10</v>
      </c>
      <c r="B12" s="170" t="s">
        <v>201</v>
      </c>
      <c r="C12" s="212">
        <f>+Spolu!C12</f>
        <v>0</v>
      </c>
      <c r="G12" s="328">
        <v>44561</v>
      </c>
    </row>
    <row r="13" spans="1:7" ht="14.25" x14ac:dyDescent="0.2">
      <c r="A13" s="169" t="s">
        <v>9</v>
      </c>
      <c r="B13" s="170" t="s">
        <v>202</v>
      </c>
      <c r="C13" s="212">
        <f>+Spolu!C13</f>
        <v>0</v>
      </c>
      <c r="G13" s="328"/>
    </row>
    <row r="14" spans="1:7" ht="14.25" x14ac:dyDescent="0.2">
      <c r="A14" s="169" t="s">
        <v>12</v>
      </c>
      <c r="B14" s="170" t="s">
        <v>768</v>
      </c>
      <c r="C14" s="212">
        <f>+Spolu!C14</f>
        <v>0</v>
      </c>
      <c r="G14" s="328"/>
    </row>
    <row r="15" spans="1:7" ht="14.25" x14ac:dyDescent="0.2">
      <c r="A15" s="42" t="s">
        <v>541</v>
      </c>
      <c r="B15" s="168"/>
      <c r="C15" s="43">
        <f>SUM(C10:C14)</f>
        <v>54512</v>
      </c>
      <c r="G15" s="328"/>
    </row>
    <row r="16" spans="1:7" ht="14.25" x14ac:dyDescent="0.2">
      <c r="G16" s="328"/>
    </row>
    <row r="17" spans="1:5" ht="72" customHeight="1" x14ac:dyDescent="0.2">
      <c r="A17" s="346" t="s">
        <v>821</v>
      </c>
      <c r="B17" s="346"/>
      <c r="C17" s="346"/>
      <c r="D17" s="346"/>
      <c r="E17" s="44"/>
    </row>
    <row r="61" spans="1:1" x14ac:dyDescent="0.2">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23"/>
  <sheetViews>
    <sheetView tabSelected="1" topLeftCell="A100" zoomScaleNormal="100" workbookViewId="0">
      <selection activeCell="A217" sqref="A217"/>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9" t="str">
        <f>IF(ROW()&lt;=B$3,INDEX(FP!F:F,B$2+ROW()-1)&amp;" - "&amp;INDEX(FP!C:C,B$2+ROW()-1),"")</f>
        <v>a - softbal - bežné transfery</v>
      </c>
      <c r="B1" s="300" t="str">
        <f>INDEX(Adr!A:A,B102+1)</f>
        <v>17316723</v>
      </c>
      <c r="C1" s="301">
        <f>IF(ROW()&lt;=B$3,INDEX(FP!E:E,B$2+ROW()-1),"")</f>
        <v>0</v>
      </c>
      <c r="D1" s="302" t="str">
        <f>IF(ROW()&lt;=B$3,INDEX(FP!F:F,B$2+ROW()-1),"")</f>
        <v>a</v>
      </c>
      <c r="E1" s="302" t="str">
        <f>IF(ROW()&lt;=B$3,INDEX(FP!G:G,B$2+ROW()-1),"")</f>
        <v>026 02</v>
      </c>
      <c r="F1" s="302"/>
      <c r="G1" s="303" t="str">
        <f>IF(ROW()&lt;=B$3,INDEX(FP!C:C,B$2+ROW()-1),"")</f>
        <v>softbal - bežné transfery</v>
      </c>
      <c r="H1" s="304">
        <f t="shared" ref="H1:H32" si="0">IF(ROW()&lt;=B$3,SUMIF(A$107:A$10065,A1,H$107:H$10065),"")</f>
        <v>32172.809999999987</v>
      </c>
      <c r="I1" s="305">
        <f t="shared" ref="I1:I32" si="1">IF(ROW()&lt;=B$3,SUMIFS(H$103:H$50065,A$103:A$50065,J1,I$103:I$50065,K1),"")</f>
        <v>0</v>
      </c>
      <c r="J1" s="141" t="str">
        <f>$A1</f>
        <v>a - softbal - bežné transfery</v>
      </c>
      <c r="K1" s="132">
        <v>99</v>
      </c>
      <c r="L1" s="117"/>
      <c r="M1" s="117"/>
      <c r="N1" s="117"/>
      <c r="O1" s="117"/>
      <c r="P1" s="117"/>
      <c r="Q1" s="117"/>
      <c r="R1" s="117"/>
      <c r="S1" s="117"/>
      <c r="T1" s="117"/>
      <c r="U1" s="117"/>
      <c r="V1" s="117"/>
      <c r="W1" s="117"/>
      <c r="X1" s="117"/>
    </row>
    <row r="2" spans="1:24" s="6" customFormat="1" ht="12" hidden="1" thickBot="1" x14ac:dyDescent="0.25">
      <c r="A2" s="299" t="str">
        <f>IF(ROW()&lt;=B$3,INDEX(FP!F:F,B$2+ROW()-1)&amp;" - "&amp;INDEX(FP!C:C,B$2+ROW()-1),"")</f>
        <v/>
      </c>
      <c r="B2" s="306">
        <f>MATCH(B1,FP!A:A,0)</f>
        <v>117</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x14ac:dyDescent="0.25">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x14ac:dyDescent="0.25">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x14ac:dyDescent="0.25">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si="0"/>
        <v/>
      </c>
      <c r="I7" s="305"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0"/>
        <v/>
      </c>
      <c r="I8" s="305" t="str">
        <f t="shared" si="1"/>
        <v/>
      </c>
      <c r="J8" s="141" t="str">
        <f t="shared" si="2"/>
        <v/>
      </c>
      <c r="K8" s="132">
        <v>99</v>
      </c>
      <c r="L8" s="133" t="s">
        <v>779</v>
      </c>
      <c r="M8" s="134" t="s">
        <v>786</v>
      </c>
      <c r="N8" s="117"/>
      <c r="O8" s="117"/>
      <c r="T8" s="117"/>
      <c r="U8" s="117"/>
      <c r="V8" s="117"/>
      <c r="W8" s="117"/>
      <c r="X8" s="117"/>
    </row>
    <row r="9" spans="1:24" s="6" customFormat="1" ht="12" hidden="1" thickBot="1" x14ac:dyDescent="0.25">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0"/>
        <v/>
      </c>
      <c r="I9" s="305"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0"/>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0"/>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0"/>
        <v/>
      </c>
      <c r="I12" s="305" t="str">
        <f t="shared" si="1"/>
        <v/>
      </c>
      <c r="J12" s="141" t="str">
        <f t="shared" si="2"/>
        <v/>
      </c>
      <c r="K12" s="132">
        <v>99</v>
      </c>
      <c r="L12" s="133" t="s">
        <v>779</v>
      </c>
      <c r="M12" s="134" t="s">
        <v>786</v>
      </c>
      <c r="N12" s="117"/>
      <c r="O12" s="117"/>
      <c r="P12" s="117"/>
      <c r="Q12" s="117"/>
      <c r="V12" s="117"/>
      <c r="W12" s="117"/>
    </row>
    <row r="13" spans="1:24" s="6" customFormat="1" ht="12"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0"/>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0"/>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0"/>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0"/>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0"/>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0"/>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0"/>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0"/>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0"/>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0"/>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0"/>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0"/>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0"/>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0"/>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0"/>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0"/>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0"/>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0"/>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0"/>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0"/>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ref="H33:H64" si="3">IF(ROW()&lt;=B$3,SUMIF(A$107:A$10065,A33,H$107:H$10065),"")</f>
        <v/>
      </c>
      <c r="I33" s="305" t="str">
        <f t="shared" ref="I33:I64" si="4">IF(ROW()&lt;=B$3,SUMIFS(H$103:H$50065,A$103:A$50065,J33,I$103:I$50065,K33),"")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ref="H65:H94" si="5">IF(ROW()&lt;=B$3,SUMIF(A$107:A$10065,A65,H$107:H$10065),"")</f>
        <v/>
      </c>
      <c r="I65" s="305" t="str">
        <f t="shared" ref="I65:I94" si="6">IF(ROW()&lt;=B$3,SUMIFS(H$103:H$50065,A$103:A$50065,J65,I$103:I$50065,K65),"")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5"/>
        <v/>
      </c>
      <c r="I66" s="305" t="str">
        <f t="shared" si="6"/>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5"/>
        <v/>
      </c>
      <c r="I67" s="305" t="str">
        <f t="shared" si="6"/>
        <v/>
      </c>
      <c r="J67" s="141" t="str">
        <f t="shared" ref="J67:J94" si="7">$A67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5"/>
        <v/>
      </c>
      <c r="I68" s="305" t="str">
        <f t="shared" si="6"/>
        <v/>
      </c>
      <c r="J68" s="141" t="str">
        <f t="shared" si="7"/>
        <v/>
      </c>
      <c r="K68" s="132">
        <v>99</v>
      </c>
      <c r="L68" s="133" t="s">
        <v>779</v>
      </c>
      <c r="M68" s="134" t="s">
        <v>786</v>
      </c>
      <c r="N68" s="117"/>
      <c r="O68" s="117"/>
      <c r="P68" s="117"/>
      <c r="Q68" s="117"/>
      <c r="R68" s="117"/>
      <c r="S68" s="117"/>
      <c r="T68" s="117"/>
      <c r="U68" s="117"/>
      <c r="V68" s="117"/>
      <c r="W68" s="117"/>
      <c r="X68" s="117"/>
    </row>
    <row r="69" spans="1:24" s="6" customFormat="1" ht="12"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5"/>
        <v/>
      </c>
      <c r="I69" s="305" t="str">
        <f t="shared" si="6"/>
        <v/>
      </c>
      <c r="J69" s="141" t="str">
        <f t="shared" si="7"/>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5"/>
        <v/>
      </c>
      <c r="I70" s="305" t="str">
        <f t="shared" si="6"/>
        <v/>
      </c>
      <c r="J70" s="141" t="str">
        <f t="shared" si="7"/>
        <v/>
      </c>
      <c r="K70" s="132">
        <v>99</v>
      </c>
      <c r="L70" s="127" t="s">
        <v>779</v>
      </c>
      <c r="M70" s="126" t="s">
        <v>786</v>
      </c>
      <c r="N70" s="117"/>
      <c r="O70" s="117"/>
      <c r="P70" s="117"/>
      <c r="Q70" s="117"/>
      <c r="R70" s="117"/>
      <c r="S70" s="117"/>
      <c r="T70" s="117"/>
      <c r="U70" s="117"/>
      <c r="V70" s="117"/>
      <c r="W70" s="117"/>
      <c r="X70" s="117"/>
    </row>
    <row r="71" spans="1:24" s="6" customFormat="1" ht="12"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si="5"/>
        <v/>
      </c>
      <c r="I71" s="305" t="str">
        <f t="shared" si="6"/>
        <v/>
      </c>
      <c r="J71" s="141" t="str">
        <f t="shared" si="7"/>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5"/>
        <v/>
      </c>
      <c r="I72" s="305" t="str">
        <f t="shared" si="6"/>
        <v/>
      </c>
      <c r="J72" s="141" t="str">
        <f t="shared" si="7"/>
        <v/>
      </c>
      <c r="K72" s="132">
        <v>99</v>
      </c>
      <c r="L72" s="133" t="s">
        <v>779</v>
      </c>
      <c r="M72" s="134" t="s">
        <v>786</v>
      </c>
      <c r="N72" s="117"/>
      <c r="O72" s="117"/>
      <c r="P72" s="117"/>
      <c r="Q72" s="117"/>
      <c r="R72" s="117"/>
      <c r="S72" s="117"/>
      <c r="T72" s="117"/>
      <c r="U72" s="117"/>
      <c r="V72" s="117"/>
      <c r="W72" s="117"/>
      <c r="X72" s="117"/>
    </row>
    <row r="73" spans="1:24" s="6" customFormat="1" ht="12"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5"/>
        <v/>
      </c>
      <c r="I73" s="305" t="str">
        <f t="shared" si="6"/>
        <v/>
      </c>
      <c r="J73" s="141" t="str">
        <f t="shared" si="7"/>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5"/>
        <v/>
      </c>
      <c r="I74" s="305" t="str">
        <f t="shared" si="6"/>
        <v/>
      </c>
      <c r="J74" s="141" t="str">
        <f t="shared" si="7"/>
        <v/>
      </c>
      <c r="K74" s="132">
        <v>99</v>
      </c>
      <c r="L74" s="127" t="s">
        <v>779</v>
      </c>
      <c r="M74" s="126" t="s">
        <v>786</v>
      </c>
      <c r="N74" s="117"/>
      <c r="O74" s="117"/>
      <c r="P74" s="117"/>
      <c r="Q74" s="117"/>
      <c r="R74" s="117"/>
      <c r="S74" s="117"/>
      <c r="T74" s="117"/>
      <c r="U74" s="117"/>
      <c r="V74" s="117"/>
      <c r="W74" s="117"/>
      <c r="X74" s="117"/>
    </row>
    <row r="75" spans="1:24" s="6" customFormat="1" ht="12"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5"/>
        <v/>
      </c>
      <c r="I75" s="305" t="str">
        <f t="shared" si="6"/>
        <v/>
      </c>
      <c r="J75" s="141" t="str">
        <f t="shared" si="7"/>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5"/>
        <v/>
      </c>
      <c r="I76" s="305" t="str">
        <f t="shared" si="6"/>
        <v/>
      </c>
      <c r="J76" s="141" t="str">
        <f t="shared" si="7"/>
        <v/>
      </c>
      <c r="K76" s="132">
        <v>99</v>
      </c>
      <c r="L76" s="133" t="s">
        <v>779</v>
      </c>
      <c r="M76" s="134" t="s">
        <v>786</v>
      </c>
      <c r="N76" s="117"/>
      <c r="O76" s="117"/>
      <c r="P76" s="117"/>
      <c r="Q76" s="117"/>
      <c r="R76" s="117"/>
      <c r="S76" s="117"/>
      <c r="T76" s="117"/>
      <c r="U76" s="117"/>
      <c r="V76" s="117"/>
      <c r="W76" s="117"/>
      <c r="X76" s="117"/>
    </row>
    <row r="77" spans="1:24" s="6" customFormat="1" ht="12"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5"/>
        <v/>
      </c>
      <c r="I77" s="305" t="str">
        <f t="shared" si="6"/>
        <v/>
      </c>
      <c r="J77" s="141" t="str">
        <f t="shared" si="7"/>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5"/>
        <v/>
      </c>
      <c r="I78" s="305" t="str">
        <f t="shared" si="6"/>
        <v/>
      </c>
      <c r="J78" s="141" t="str">
        <f t="shared" si="7"/>
        <v/>
      </c>
      <c r="K78" s="132">
        <v>99</v>
      </c>
      <c r="L78" s="127" t="s">
        <v>779</v>
      </c>
      <c r="M78" s="126" t="s">
        <v>786</v>
      </c>
      <c r="N78" s="117"/>
      <c r="O78" s="117"/>
      <c r="P78" s="117"/>
      <c r="Q78" s="117"/>
      <c r="R78" s="117"/>
      <c r="S78" s="117"/>
      <c r="T78" s="117"/>
      <c r="U78" s="117"/>
      <c r="V78" s="117"/>
      <c r="W78" s="117"/>
      <c r="X78" s="117"/>
    </row>
    <row r="79" spans="1:24" s="6" customFormat="1" ht="12"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5"/>
        <v/>
      </c>
      <c r="I79" s="305" t="str">
        <f t="shared" si="6"/>
        <v/>
      </c>
      <c r="J79" s="141" t="str">
        <f t="shared" si="7"/>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5"/>
        <v/>
      </c>
      <c r="I80" s="305" t="str">
        <f t="shared" si="6"/>
        <v/>
      </c>
      <c r="J80" s="141" t="str">
        <f t="shared" si="7"/>
        <v/>
      </c>
      <c r="K80" s="132">
        <v>99</v>
      </c>
      <c r="L80" s="133" t="s">
        <v>779</v>
      </c>
      <c r="M80" s="134" t="s">
        <v>786</v>
      </c>
      <c r="N80" s="117"/>
      <c r="O80" s="117"/>
      <c r="P80" s="117"/>
      <c r="Q80" s="117"/>
      <c r="R80" s="117"/>
      <c r="S80" s="117"/>
      <c r="T80" s="117"/>
      <c r="U80" s="117"/>
      <c r="V80" s="117"/>
      <c r="W80" s="117"/>
      <c r="X80" s="117"/>
    </row>
    <row r="81" spans="1:24" s="6" customFormat="1" ht="12"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5"/>
        <v/>
      </c>
      <c r="I81" s="305" t="str">
        <f t="shared" si="6"/>
        <v/>
      </c>
      <c r="J81" s="141" t="str">
        <f t="shared" si="7"/>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5"/>
        <v/>
      </c>
      <c r="I82" s="305" t="str">
        <f t="shared" si="6"/>
        <v/>
      </c>
      <c r="J82" s="141" t="str">
        <f t="shared" si="7"/>
        <v/>
      </c>
      <c r="K82" s="132">
        <v>99</v>
      </c>
      <c r="L82" s="127" t="s">
        <v>779</v>
      </c>
      <c r="M82" s="126" t="s">
        <v>786</v>
      </c>
      <c r="N82" s="117"/>
      <c r="O82" s="117"/>
      <c r="P82" s="117"/>
      <c r="Q82" s="117"/>
      <c r="R82" s="117"/>
      <c r="S82" s="117"/>
      <c r="T82" s="117"/>
      <c r="U82" s="117"/>
      <c r="V82" s="117"/>
      <c r="W82" s="117"/>
      <c r="X82" s="117"/>
    </row>
    <row r="83" spans="1:24" s="6" customFormat="1" ht="12"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5"/>
        <v/>
      </c>
      <c r="I83" s="305" t="str">
        <f t="shared" si="6"/>
        <v/>
      </c>
      <c r="J83" s="141" t="str">
        <f t="shared" si="7"/>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5"/>
        <v/>
      </c>
      <c r="I84" s="305" t="str">
        <f t="shared" si="6"/>
        <v/>
      </c>
      <c r="J84" s="141" t="str">
        <f t="shared" si="7"/>
        <v/>
      </c>
      <c r="K84" s="132">
        <v>99</v>
      </c>
      <c r="L84" s="133" t="s">
        <v>779</v>
      </c>
      <c r="M84" s="134" t="s">
        <v>786</v>
      </c>
      <c r="N84" s="117"/>
      <c r="O84" s="117"/>
      <c r="P84" s="117"/>
      <c r="Q84" s="117"/>
      <c r="R84" s="117"/>
      <c r="S84" s="117"/>
      <c r="T84" s="117"/>
      <c r="U84" s="117"/>
      <c r="V84" s="117"/>
      <c r="W84" s="117"/>
      <c r="X84" s="117"/>
    </row>
    <row r="85" spans="1:24" s="6" customFormat="1" ht="12"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5"/>
        <v/>
      </c>
      <c r="I85" s="305" t="str">
        <f t="shared" si="6"/>
        <v/>
      </c>
      <c r="J85" s="141" t="str">
        <f t="shared" si="7"/>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5"/>
        <v/>
      </c>
      <c r="I86" s="305" t="str">
        <f t="shared" si="6"/>
        <v/>
      </c>
      <c r="J86" s="141" t="str">
        <f t="shared" si="7"/>
        <v/>
      </c>
      <c r="K86" s="132">
        <v>99</v>
      </c>
      <c r="L86" s="127" t="s">
        <v>779</v>
      </c>
      <c r="M86" s="126" t="s">
        <v>786</v>
      </c>
      <c r="N86" s="117"/>
      <c r="O86" s="117"/>
      <c r="P86" s="117"/>
      <c r="Q86" s="117"/>
      <c r="R86" s="117"/>
      <c r="S86" s="117"/>
      <c r="T86" s="117"/>
      <c r="U86" s="117"/>
      <c r="V86" s="117"/>
      <c r="W86" s="117"/>
      <c r="X86" s="117"/>
    </row>
    <row r="87" spans="1:24" s="6" customFormat="1" ht="12"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5"/>
        <v/>
      </c>
      <c r="I87" s="305" t="str">
        <f t="shared" si="6"/>
        <v/>
      </c>
      <c r="J87" s="141" t="str">
        <f t="shared" si="7"/>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5"/>
        <v/>
      </c>
      <c r="I88" s="305" t="str">
        <f t="shared" si="6"/>
        <v/>
      </c>
      <c r="J88" s="141" t="str">
        <f t="shared" si="7"/>
        <v/>
      </c>
      <c r="K88" s="132">
        <v>99</v>
      </c>
      <c r="L88" s="133" t="s">
        <v>779</v>
      </c>
      <c r="M88" s="134" t="s">
        <v>786</v>
      </c>
      <c r="N88" s="117"/>
      <c r="O88" s="117"/>
      <c r="P88" s="117"/>
      <c r="Q88" s="117"/>
      <c r="R88" s="117"/>
      <c r="S88" s="117"/>
      <c r="T88" s="117"/>
      <c r="U88" s="117"/>
      <c r="V88" s="117"/>
      <c r="W88" s="117"/>
      <c r="X88" s="117"/>
    </row>
    <row r="89" spans="1:24" s="6" customFormat="1" ht="12"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5"/>
        <v/>
      </c>
      <c r="I89" s="305" t="str">
        <f t="shared" si="6"/>
        <v/>
      </c>
      <c r="J89" s="141" t="str">
        <f t="shared" si="7"/>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5"/>
        <v/>
      </c>
      <c r="I90" s="305" t="str">
        <f t="shared" si="6"/>
        <v/>
      </c>
      <c r="J90" s="141" t="str">
        <f t="shared" si="7"/>
        <v/>
      </c>
      <c r="K90" s="132">
        <v>99</v>
      </c>
      <c r="L90" s="127" t="s">
        <v>779</v>
      </c>
      <c r="M90" s="126" t="s">
        <v>786</v>
      </c>
      <c r="N90" s="117"/>
      <c r="O90" s="117"/>
      <c r="P90" s="117"/>
      <c r="Q90" s="117"/>
      <c r="R90" s="117"/>
      <c r="S90" s="117"/>
      <c r="T90" s="117"/>
      <c r="U90" s="117"/>
      <c r="V90" s="117"/>
      <c r="W90" s="117"/>
      <c r="X90" s="117"/>
    </row>
    <row r="91" spans="1:24" s="6" customFormat="1" ht="12"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5"/>
        <v/>
      </c>
      <c r="I91" s="305" t="str">
        <f t="shared" si="6"/>
        <v/>
      </c>
      <c r="J91" s="141" t="str">
        <f t="shared" si="7"/>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5"/>
        <v/>
      </c>
      <c r="I92" s="305" t="str">
        <f t="shared" si="6"/>
        <v/>
      </c>
      <c r="J92" s="141" t="str">
        <f t="shared" si="7"/>
        <v/>
      </c>
      <c r="K92" s="132">
        <v>99</v>
      </c>
      <c r="L92" s="133" t="s">
        <v>779</v>
      </c>
      <c r="M92" s="134" t="s">
        <v>786</v>
      </c>
      <c r="N92" s="117"/>
      <c r="O92" s="117"/>
      <c r="P92" s="117"/>
      <c r="Q92" s="117"/>
      <c r="R92" s="117"/>
      <c r="S92" s="117"/>
      <c r="T92" s="117"/>
      <c r="U92" s="117"/>
      <c r="V92" s="117"/>
      <c r="W92" s="117"/>
      <c r="X92" s="117"/>
    </row>
    <row r="93" spans="1:24" s="6" customFormat="1" ht="12"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5"/>
        <v/>
      </c>
      <c r="I93" s="305" t="str">
        <f t="shared" si="6"/>
        <v/>
      </c>
      <c r="J93" s="141" t="str">
        <f t="shared" si="7"/>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5"/>
        <v/>
      </c>
      <c r="I94" s="305" t="str">
        <f t="shared" si="6"/>
        <v/>
      </c>
      <c r="J94" s="141" t="str">
        <f t="shared" si="7"/>
        <v/>
      </c>
      <c r="K94" s="132">
        <v>99</v>
      </c>
      <c r="L94" s="127" t="s">
        <v>779</v>
      </c>
      <c r="M94" s="126" t="s">
        <v>786</v>
      </c>
      <c r="N94" s="117"/>
      <c r="O94" s="117"/>
      <c r="P94" s="117"/>
      <c r="Q94" s="117"/>
      <c r="R94" s="117"/>
      <c r="S94" s="117"/>
      <c r="T94" s="117"/>
      <c r="U94" s="117"/>
      <c r="V94" s="117"/>
      <c r="W94" s="117"/>
      <c r="X94" s="117"/>
    </row>
    <row r="95" spans="1:24" s="6" customFormat="1" ht="12"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x14ac:dyDescent="0.2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x14ac:dyDescent="0.2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x14ac:dyDescent="0.2">
      <c r="A102" s="322" t="s">
        <v>542</v>
      </c>
      <c r="B102" s="323">
        <v>37</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x14ac:dyDescent="0.2">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x14ac:dyDescent="0.2">
      <c r="A107" s="16" t="s">
        <v>1709</v>
      </c>
      <c r="B107" s="16" t="s">
        <v>1710</v>
      </c>
      <c r="C107" s="16" t="s">
        <v>1711</v>
      </c>
      <c r="D107" s="19">
        <v>44229</v>
      </c>
      <c r="E107" s="16" t="s">
        <v>1712</v>
      </c>
      <c r="F107" s="16" t="s">
        <v>1713</v>
      </c>
      <c r="G107" s="16" t="s">
        <v>1714</v>
      </c>
      <c r="H107" s="17">
        <v>0.9</v>
      </c>
      <c r="I107" s="102">
        <v>4</v>
      </c>
      <c r="J107" s="121"/>
    </row>
    <row r="108" spans="1:24" ht="12.75" x14ac:dyDescent="0.2">
      <c r="A108" s="16" t="s">
        <v>1709</v>
      </c>
      <c r="B108" s="16" t="s">
        <v>1710</v>
      </c>
      <c r="C108" s="16" t="s">
        <v>1711</v>
      </c>
      <c r="D108" s="19">
        <v>44255</v>
      </c>
      <c r="E108" s="16" t="s">
        <v>1715</v>
      </c>
      <c r="F108" s="16" t="s">
        <v>1713</v>
      </c>
      <c r="G108" s="16" t="s">
        <v>1714</v>
      </c>
      <c r="H108" s="17">
        <v>11</v>
      </c>
      <c r="I108" s="102">
        <v>4</v>
      </c>
      <c r="J108" s="121"/>
    </row>
    <row r="109" spans="1:24" ht="12.75" x14ac:dyDescent="0.2">
      <c r="A109" s="16" t="s">
        <v>1709</v>
      </c>
      <c r="B109" s="16" t="s">
        <v>1716</v>
      </c>
      <c r="C109" s="16" t="s">
        <v>1717</v>
      </c>
      <c r="D109" s="19">
        <v>44284</v>
      </c>
      <c r="E109" s="16" t="s">
        <v>1718</v>
      </c>
      <c r="F109" s="16" t="s">
        <v>1719</v>
      </c>
      <c r="G109" s="16" t="s">
        <v>1720</v>
      </c>
      <c r="H109" s="17">
        <v>60.04</v>
      </c>
      <c r="I109" s="102">
        <v>4</v>
      </c>
      <c r="J109" s="121"/>
    </row>
    <row r="110" spans="1:24" ht="22.5" x14ac:dyDescent="0.2">
      <c r="A110" s="16" t="s">
        <v>1709</v>
      </c>
      <c r="B110" s="16" t="s">
        <v>1721</v>
      </c>
      <c r="C110" s="16" t="s">
        <v>1722</v>
      </c>
      <c r="D110" s="19">
        <v>44299</v>
      </c>
      <c r="E110" s="16" t="s">
        <v>1830</v>
      </c>
      <c r="F110" s="16" t="s">
        <v>1723</v>
      </c>
      <c r="G110" s="16" t="s">
        <v>1724</v>
      </c>
      <c r="H110" s="17">
        <v>58.01</v>
      </c>
      <c r="I110" s="102">
        <v>4</v>
      </c>
      <c r="J110" s="121"/>
    </row>
    <row r="111" spans="1:24" ht="12.75" x14ac:dyDescent="0.2">
      <c r="A111" s="16" t="s">
        <v>1709</v>
      </c>
      <c r="B111" s="16" t="s">
        <v>1725</v>
      </c>
      <c r="C111" s="16" t="s">
        <v>1726</v>
      </c>
      <c r="D111" s="19">
        <v>44292</v>
      </c>
      <c r="E111" s="16" t="s">
        <v>1727</v>
      </c>
      <c r="F111" s="16" t="s">
        <v>1728</v>
      </c>
      <c r="G111" s="16" t="s">
        <v>1729</v>
      </c>
      <c r="H111" s="17">
        <v>20.5</v>
      </c>
      <c r="I111" s="102">
        <v>4</v>
      </c>
      <c r="J111" s="121"/>
    </row>
    <row r="112" spans="1:24" ht="12.75" x14ac:dyDescent="0.2">
      <c r="A112" s="16" t="s">
        <v>1709</v>
      </c>
      <c r="B112" s="16" t="s">
        <v>1730</v>
      </c>
      <c r="C112" s="16" t="s">
        <v>1731</v>
      </c>
      <c r="D112" s="19">
        <v>44309</v>
      </c>
      <c r="E112" s="16" t="s">
        <v>1732</v>
      </c>
      <c r="F112" s="16" t="s">
        <v>1728</v>
      </c>
      <c r="G112" s="16" t="s">
        <v>1729</v>
      </c>
      <c r="H112" s="17">
        <v>20.5</v>
      </c>
      <c r="I112" s="102">
        <v>4</v>
      </c>
      <c r="J112" s="121"/>
    </row>
    <row r="113" spans="1:10" ht="22.5" x14ac:dyDescent="0.2">
      <c r="A113" s="16" t="s">
        <v>1709</v>
      </c>
      <c r="B113" s="16" t="s">
        <v>1733</v>
      </c>
      <c r="C113" s="16" t="s">
        <v>1734</v>
      </c>
      <c r="D113" s="19">
        <v>44292</v>
      </c>
      <c r="E113" s="16" t="s">
        <v>1735</v>
      </c>
      <c r="F113" s="16" t="s">
        <v>1736</v>
      </c>
      <c r="G113" s="16" t="s">
        <v>1737</v>
      </c>
      <c r="H113" s="17">
        <v>24</v>
      </c>
      <c r="I113" s="102">
        <v>4</v>
      </c>
      <c r="J113" s="121"/>
    </row>
    <row r="114" spans="1:10" ht="22.5" x14ac:dyDescent="0.2">
      <c r="A114" s="16" t="s">
        <v>1709</v>
      </c>
      <c r="B114" s="16" t="s">
        <v>1738</v>
      </c>
      <c r="C114" s="16" t="s">
        <v>1739</v>
      </c>
      <c r="D114" s="19">
        <v>44309</v>
      </c>
      <c r="E114" s="16" t="s">
        <v>1740</v>
      </c>
      <c r="F114" s="16" t="s">
        <v>1736</v>
      </c>
      <c r="G114" s="16" t="s">
        <v>1737</v>
      </c>
      <c r="H114" s="17">
        <v>24</v>
      </c>
      <c r="I114" s="102">
        <v>4</v>
      </c>
      <c r="J114" s="121"/>
    </row>
    <row r="115" spans="1:10" ht="12.75" x14ac:dyDescent="0.2">
      <c r="A115" s="16" t="s">
        <v>1709</v>
      </c>
      <c r="B115" s="16" t="s">
        <v>1741</v>
      </c>
      <c r="C115" s="16" t="s">
        <v>1742</v>
      </c>
      <c r="D115" s="19">
        <v>44292</v>
      </c>
      <c r="E115" s="16" t="s">
        <v>1743</v>
      </c>
      <c r="F115" s="16" t="s">
        <v>1744</v>
      </c>
      <c r="G115" s="16" t="s">
        <v>1745</v>
      </c>
      <c r="H115" s="17">
        <v>150</v>
      </c>
      <c r="I115" s="102">
        <v>4</v>
      </c>
      <c r="J115" s="121"/>
    </row>
    <row r="116" spans="1:10" ht="12.75" x14ac:dyDescent="0.2">
      <c r="A116" s="16" t="s">
        <v>1709</v>
      </c>
      <c r="B116" s="16" t="s">
        <v>1746</v>
      </c>
      <c r="C116" s="16" t="s">
        <v>1747</v>
      </c>
      <c r="D116" s="19">
        <v>44287</v>
      </c>
      <c r="E116" s="16" t="s">
        <v>1712</v>
      </c>
      <c r="F116" s="16" t="s">
        <v>1713</v>
      </c>
      <c r="G116" s="16" t="s">
        <v>1714</v>
      </c>
      <c r="H116" s="17">
        <v>1.95</v>
      </c>
      <c r="I116" s="102">
        <v>4</v>
      </c>
      <c r="J116" s="121"/>
    </row>
    <row r="117" spans="1:10" ht="12.75" x14ac:dyDescent="0.2">
      <c r="A117" s="16" t="s">
        <v>1709</v>
      </c>
      <c r="B117" s="16" t="s">
        <v>1746</v>
      </c>
      <c r="C117" s="16" t="s">
        <v>1747</v>
      </c>
      <c r="D117" s="19">
        <v>44316</v>
      </c>
      <c r="E117" s="16" t="s">
        <v>1715</v>
      </c>
      <c r="F117" s="16" t="s">
        <v>1713</v>
      </c>
      <c r="G117" s="16" t="s">
        <v>1714</v>
      </c>
      <c r="H117" s="17">
        <v>11</v>
      </c>
      <c r="I117" s="102">
        <v>4</v>
      </c>
      <c r="J117" s="121"/>
    </row>
    <row r="118" spans="1:10" ht="12.75" x14ac:dyDescent="0.2">
      <c r="A118" s="16" t="s">
        <v>1709</v>
      </c>
      <c r="B118" s="16" t="s">
        <v>1746</v>
      </c>
      <c r="C118" s="16" t="s">
        <v>1747</v>
      </c>
      <c r="D118" s="19">
        <v>44316</v>
      </c>
      <c r="E118" s="16" t="s">
        <v>1748</v>
      </c>
      <c r="F118" s="16" t="s">
        <v>1713</v>
      </c>
      <c r="G118" s="16" t="s">
        <v>1714</v>
      </c>
      <c r="H118" s="17">
        <v>0.6</v>
      </c>
      <c r="I118" s="102">
        <v>4</v>
      </c>
      <c r="J118" s="121"/>
    </row>
    <row r="119" spans="1:10" ht="22.5" x14ac:dyDescent="0.2">
      <c r="A119" s="16" t="s">
        <v>1709</v>
      </c>
      <c r="B119" s="16" t="s">
        <v>1749</v>
      </c>
      <c r="C119" s="16" t="s">
        <v>1750</v>
      </c>
      <c r="D119" s="19">
        <v>44292</v>
      </c>
      <c r="E119" s="16" t="s">
        <v>1751</v>
      </c>
      <c r="F119" s="16" t="s">
        <v>1752</v>
      </c>
      <c r="G119" s="16" t="s">
        <v>1753</v>
      </c>
      <c r="H119" s="17">
        <v>554</v>
      </c>
      <c r="I119" s="102">
        <v>3</v>
      </c>
      <c r="J119" s="121"/>
    </row>
    <row r="120" spans="1:10" ht="22.5" x14ac:dyDescent="0.2">
      <c r="A120" s="16" t="s">
        <v>1709</v>
      </c>
      <c r="B120" s="16" t="s">
        <v>1754</v>
      </c>
      <c r="C120" s="16" t="s">
        <v>1755</v>
      </c>
      <c r="D120" s="19">
        <v>44326</v>
      </c>
      <c r="E120" s="16" t="s">
        <v>1831</v>
      </c>
      <c r="F120" s="16" t="s">
        <v>1723</v>
      </c>
      <c r="G120" s="16" t="s">
        <v>1724</v>
      </c>
      <c r="H120" s="17">
        <v>58.01</v>
      </c>
      <c r="I120" s="102">
        <v>4</v>
      </c>
      <c r="J120" s="121"/>
    </row>
    <row r="121" spans="1:10" ht="12.75" x14ac:dyDescent="0.2">
      <c r="A121" s="16" t="s">
        <v>1709</v>
      </c>
      <c r="B121" s="16" t="s">
        <v>1756</v>
      </c>
      <c r="C121" s="16" t="s">
        <v>1757</v>
      </c>
      <c r="D121" s="19">
        <v>44337</v>
      </c>
      <c r="E121" s="16" t="s">
        <v>1758</v>
      </c>
      <c r="F121" s="16" t="s">
        <v>1728</v>
      </c>
      <c r="G121" s="16" t="s">
        <v>1729</v>
      </c>
      <c r="H121" s="17">
        <v>20.5</v>
      </c>
      <c r="I121" s="102">
        <v>4</v>
      </c>
      <c r="J121" s="121"/>
    </row>
    <row r="122" spans="1:10" ht="12.75" x14ac:dyDescent="0.2">
      <c r="A122" s="16" t="s">
        <v>1709</v>
      </c>
      <c r="B122" s="16" t="s">
        <v>1759</v>
      </c>
      <c r="C122" s="16" t="s">
        <v>1760</v>
      </c>
      <c r="D122" s="19">
        <v>44320</v>
      </c>
      <c r="E122" s="16" t="s">
        <v>1761</v>
      </c>
      <c r="F122" s="16" t="s">
        <v>1744</v>
      </c>
      <c r="G122" s="16" t="s">
        <v>1745</v>
      </c>
      <c r="H122" s="17">
        <v>150</v>
      </c>
      <c r="I122" s="102">
        <v>4</v>
      </c>
      <c r="J122" s="121"/>
    </row>
    <row r="123" spans="1:10" ht="12.75" x14ac:dyDescent="0.2">
      <c r="A123" s="16" t="s">
        <v>1709</v>
      </c>
      <c r="B123" s="16" t="s">
        <v>1762</v>
      </c>
      <c r="C123" s="16" t="s">
        <v>1763</v>
      </c>
      <c r="D123" s="19">
        <v>44319</v>
      </c>
      <c r="E123" s="16" t="s">
        <v>1712</v>
      </c>
      <c r="F123" s="16" t="s">
        <v>1713</v>
      </c>
      <c r="G123" s="16" t="s">
        <v>1714</v>
      </c>
      <c r="H123" s="17">
        <v>1.35</v>
      </c>
      <c r="I123" s="102">
        <v>4</v>
      </c>
      <c r="J123" s="121"/>
    </row>
    <row r="124" spans="1:10" ht="12.75" x14ac:dyDescent="0.2">
      <c r="A124" s="16" t="s">
        <v>1709</v>
      </c>
      <c r="B124" s="16" t="s">
        <v>1762</v>
      </c>
      <c r="C124" s="16" t="s">
        <v>1763</v>
      </c>
      <c r="D124" s="19">
        <v>44347</v>
      </c>
      <c r="E124" s="16" t="s">
        <v>1715</v>
      </c>
      <c r="F124" s="16" t="s">
        <v>1713</v>
      </c>
      <c r="G124" s="16" t="s">
        <v>1714</v>
      </c>
      <c r="H124" s="17">
        <v>11</v>
      </c>
      <c r="I124" s="102">
        <v>4</v>
      </c>
      <c r="J124" s="121"/>
    </row>
    <row r="125" spans="1:10" ht="12.75" x14ac:dyDescent="0.2">
      <c r="A125" s="16" t="s">
        <v>1709</v>
      </c>
      <c r="B125" s="16" t="s">
        <v>1762</v>
      </c>
      <c r="C125" s="16" t="s">
        <v>1763</v>
      </c>
      <c r="D125" s="19">
        <v>44347</v>
      </c>
      <c r="E125" s="16" t="s">
        <v>1764</v>
      </c>
      <c r="F125" s="16" t="s">
        <v>1713</v>
      </c>
      <c r="G125" s="16" t="s">
        <v>1714</v>
      </c>
      <c r="H125" s="17">
        <v>0.6</v>
      </c>
      <c r="I125" s="102">
        <v>4</v>
      </c>
      <c r="J125" s="121"/>
    </row>
    <row r="126" spans="1:10" ht="22.5" x14ac:dyDescent="0.2">
      <c r="A126" s="16" t="s">
        <v>1709</v>
      </c>
      <c r="B126" s="16" t="s">
        <v>1765</v>
      </c>
      <c r="C126" s="16" t="s">
        <v>1766</v>
      </c>
      <c r="D126" s="19">
        <v>44320</v>
      </c>
      <c r="E126" s="16" t="s">
        <v>1767</v>
      </c>
      <c r="F126" s="16" t="s">
        <v>1752</v>
      </c>
      <c r="G126" s="16" t="s">
        <v>1753</v>
      </c>
      <c r="H126" s="17">
        <v>554</v>
      </c>
      <c r="I126" s="102">
        <v>3</v>
      </c>
      <c r="J126" s="121"/>
    </row>
    <row r="127" spans="1:10" ht="22.5" x14ac:dyDescent="0.2">
      <c r="A127" s="16" t="s">
        <v>1709</v>
      </c>
      <c r="B127" s="16" t="s">
        <v>1855</v>
      </c>
      <c r="C127" s="16" t="s">
        <v>1856</v>
      </c>
      <c r="D127" s="19">
        <v>44347</v>
      </c>
      <c r="E127" s="16" t="s">
        <v>1857</v>
      </c>
      <c r="F127" s="16" t="s">
        <v>1850</v>
      </c>
      <c r="G127" s="16" t="s">
        <v>1851</v>
      </c>
      <c r="H127" s="17">
        <v>13.19</v>
      </c>
      <c r="I127" s="102">
        <v>4</v>
      </c>
      <c r="J127" s="121"/>
    </row>
    <row r="128" spans="1:10" ht="33.75" x14ac:dyDescent="0.2">
      <c r="A128" s="16" t="s">
        <v>1709</v>
      </c>
      <c r="B128" s="16" t="s">
        <v>1858</v>
      </c>
      <c r="C128" s="16" t="s">
        <v>1859</v>
      </c>
      <c r="D128" s="19">
        <v>44384</v>
      </c>
      <c r="E128" s="16" t="s">
        <v>1860</v>
      </c>
      <c r="F128" s="16" t="s">
        <v>1850</v>
      </c>
      <c r="G128" s="16" t="s">
        <v>1851</v>
      </c>
      <c r="H128" s="17">
        <v>0</v>
      </c>
      <c r="I128" s="102">
        <v>4</v>
      </c>
      <c r="J128" s="121"/>
    </row>
    <row r="129" spans="1:10" ht="22.5" x14ac:dyDescent="0.2">
      <c r="A129" s="16" t="s">
        <v>1709</v>
      </c>
      <c r="B129" s="16" t="s">
        <v>1852</v>
      </c>
      <c r="C129" s="16" t="s">
        <v>1853</v>
      </c>
      <c r="D129" s="19">
        <v>44347</v>
      </c>
      <c r="E129" s="16" t="s">
        <v>1854</v>
      </c>
      <c r="F129" s="16" t="s">
        <v>1850</v>
      </c>
      <c r="G129" s="16" t="s">
        <v>1851</v>
      </c>
      <c r="H129" s="17">
        <v>45.5</v>
      </c>
      <c r="I129" s="102">
        <v>4</v>
      </c>
      <c r="J129" s="121"/>
    </row>
    <row r="130" spans="1:10" ht="33.75" x14ac:dyDescent="0.2">
      <c r="A130" s="16" t="s">
        <v>1709</v>
      </c>
      <c r="B130" s="16" t="s">
        <v>1848</v>
      </c>
      <c r="C130" s="16" t="s">
        <v>1849</v>
      </c>
      <c r="D130" s="19">
        <v>44384</v>
      </c>
      <c r="E130" s="16" t="s">
        <v>1861</v>
      </c>
      <c r="F130" s="16" t="s">
        <v>1850</v>
      </c>
      <c r="G130" s="16" t="s">
        <v>1851</v>
      </c>
      <c r="H130" s="17">
        <v>0</v>
      </c>
      <c r="I130" s="102">
        <v>4</v>
      </c>
      <c r="J130" s="121"/>
    </row>
    <row r="131" spans="1:10" ht="22.5" x14ac:dyDescent="0.2">
      <c r="A131" s="16" t="s">
        <v>1709</v>
      </c>
      <c r="B131" s="16" t="s">
        <v>1768</v>
      </c>
      <c r="C131" s="16" t="s">
        <v>1769</v>
      </c>
      <c r="D131" s="19">
        <v>44354</v>
      </c>
      <c r="E131" s="16" t="s">
        <v>1832</v>
      </c>
      <c r="F131" s="16" t="s">
        <v>1723</v>
      </c>
      <c r="G131" s="16" t="s">
        <v>1724</v>
      </c>
      <c r="H131" s="17">
        <v>58.01</v>
      </c>
      <c r="I131" s="102">
        <v>4</v>
      </c>
      <c r="J131" s="121"/>
    </row>
    <row r="132" spans="1:10" ht="33.75" x14ac:dyDescent="0.2">
      <c r="A132" s="16" t="s">
        <v>1709</v>
      </c>
      <c r="B132" s="16" t="s">
        <v>1770</v>
      </c>
      <c r="C132" s="16" t="s">
        <v>1771</v>
      </c>
      <c r="D132" s="19">
        <v>44361</v>
      </c>
      <c r="E132" s="16" t="s">
        <v>1772</v>
      </c>
      <c r="F132" s="16" t="s">
        <v>1773</v>
      </c>
      <c r="G132" s="16" t="s">
        <v>1774</v>
      </c>
      <c r="H132" s="17">
        <v>80</v>
      </c>
      <c r="I132" s="102">
        <v>4</v>
      </c>
      <c r="J132" s="121"/>
    </row>
    <row r="133" spans="1:10" ht="12.75" x14ac:dyDescent="0.2">
      <c r="A133" s="16" t="s">
        <v>1709</v>
      </c>
      <c r="B133" s="16" t="s">
        <v>1775</v>
      </c>
      <c r="C133" s="16" t="s">
        <v>1776</v>
      </c>
      <c r="D133" s="19">
        <v>44369</v>
      </c>
      <c r="E133" s="16" t="s">
        <v>1777</v>
      </c>
      <c r="F133" s="16" t="s">
        <v>1728</v>
      </c>
      <c r="G133" s="16" t="s">
        <v>1729</v>
      </c>
      <c r="H133" s="17">
        <v>20.5</v>
      </c>
      <c r="I133" s="102">
        <v>4</v>
      </c>
      <c r="J133" s="121"/>
    </row>
    <row r="134" spans="1:10" ht="22.5" x14ac:dyDescent="0.2">
      <c r="A134" s="16" t="s">
        <v>1709</v>
      </c>
      <c r="B134" s="16" t="s">
        <v>1778</v>
      </c>
      <c r="C134" s="16" t="s">
        <v>1779</v>
      </c>
      <c r="D134" s="19">
        <v>44354</v>
      </c>
      <c r="E134" s="16" t="s">
        <v>1780</v>
      </c>
      <c r="F134" s="16" t="s">
        <v>1736</v>
      </c>
      <c r="G134" s="16" t="s">
        <v>1737</v>
      </c>
      <c r="H134" s="17">
        <v>24</v>
      </c>
      <c r="I134" s="102">
        <v>4</v>
      </c>
      <c r="J134" s="121"/>
    </row>
    <row r="135" spans="1:10" ht="22.5" x14ac:dyDescent="0.2">
      <c r="A135" s="16" t="s">
        <v>1709</v>
      </c>
      <c r="B135" s="16" t="s">
        <v>1781</v>
      </c>
      <c r="C135" s="16" t="s">
        <v>1782</v>
      </c>
      <c r="D135" s="19">
        <v>44369</v>
      </c>
      <c r="E135" s="16" t="s">
        <v>1783</v>
      </c>
      <c r="F135" s="16" t="s">
        <v>1736</v>
      </c>
      <c r="G135" s="16" t="s">
        <v>1737</v>
      </c>
      <c r="H135" s="17">
        <v>24</v>
      </c>
      <c r="I135" s="102">
        <v>4</v>
      </c>
      <c r="J135" s="121"/>
    </row>
    <row r="136" spans="1:10" ht="12.75" x14ac:dyDescent="0.2">
      <c r="A136" s="16" t="s">
        <v>1709</v>
      </c>
      <c r="B136" s="16" t="s">
        <v>1784</v>
      </c>
      <c r="C136" s="16" t="s">
        <v>1785</v>
      </c>
      <c r="D136" s="19">
        <v>44350</v>
      </c>
      <c r="E136" s="16" t="s">
        <v>1786</v>
      </c>
      <c r="F136" s="16" t="s">
        <v>1744</v>
      </c>
      <c r="G136" s="16" t="s">
        <v>1745</v>
      </c>
      <c r="H136" s="17">
        <v>150</v>
      </c>
      <c r="I136" s="102">
        <v>4</v>
      </c>
      <c r="J136" s="121"/>
    </row>
    <row r="137" spans="1:10" ht="12.75" x14ac:dyDescent="0.2">
      <c r="A137" s="16" t="s">
        <v>1709</v>
      </c>
      <c r="B137" s="16" t="s">
        <v>1787</v>
      </c>
      <c r="C137" s="16" t="s">
        <v>1771</v>
      </c>
      <c r="D137" s="19">
        <v>44348</v>
      </c>
      <c r="E137" s="16" t="s">
        <v>1712</v>
      </c>
      <c r="F137" s="16" t="s">
        <v>1713</v>
      </c>
      <c r="G137" s="16" t="s">
        <v>1714</v>
      </c>
      <c r="H137" s="17">
        <v>0.9</v>
      </c>
      <c r="I137" s="102">
        <v>4</v>
      </c>
      <c r="J137" s="121"/>
    </row>
    <row r="138" spans="1:10" ht="12.75" x14ac:dyDescent="0.2">
      <c r="A138" s="16" t="s">
        <v>1709</v>
      </c>
      <c r="B138" s="16" t="s">
        <v>1787</v>
      </c>
      <c r="C138" s="16" t="s">
        <v>1771</v>
      </c>
      <c r="D138" s="19">
        <v>44362</v>
      </c>
      <c r="E138" s="16" t="s">
        <v>1788</v>
      </c>
      <c r="F138" s="16" t="s">
        <v>1713</v>
      </c>
      <c r="G138" s="16" t="s">
        <v>1714</v>
      </c>
      <c r="H138" s="17">
        <v>10</v>
      </c>
      <c r="I138" s="102">
        <v>4</v>
      </c>
      <c r="J138" s="121"/>
    </row>
    <row r="139" spans="1:10" ht="12.75" x14ac:dyDescent="0.2">
      <c r="A139" s="16" t="s">
        <v>1709</v>
      </c>
      <c r="B139" s="16" t="s">
        <v>1787</v>
      </c>
      <c r="C139" s="16" t="s">
        <v>1771</v>
      </c>
      <c r="D139" s="19">
        <v>44377</v>
      </c>
      <c r="E139" s="16" t="s">
        <v>1715</v>
      </c>
      <c r="F139" s="16" t="s">
        <v>1713</v>
      </c>
      <c r="G139" s="16" t="s">
        <v>1714</v>
      </c>
      <c r="H139" s="17">
        <v>11.6</v>
      </c>
      <c r="I139" s="102">
        <v>4</v>
      </c>
      <c r="J139" s="121"/>
    </row>
    <row r="140" spans="1:10" ht="22.5" x14ac:dyDescent="0.2">
      <c r="A140" s="16" t="s">
        <v>1709</v>
      </c>
      <c r="B140" s="16" t="s">
        <v>1789</v>
      </c>
      <c r="C140" s="16" t="s">
        <v>1790</v>
      </c>
      <c r="D140" s="19">
        <v>44348</v>
      </c>
      <c r="E140" s="16" t="s">
        <v>1791</v>
      </c>
      <c r="F140" s="16" t="s">
        <v>1752</v>
      </c>
      <c r="G140" s="16" t="s">
        <v>1753</v>
      </c>
      <c r="H140" s="17">
        <v>554</v>
      </c>
      <c r="I140" s="102">
        <v>3</v>
      </c>
      <c r="J140" s="121"/>
    </row>
    <row r="141" spans="1:10" ht="146.25" x14ac:dyDescent="0.2">
      <c r="A141" s="16" t="s">
        <v>1709</v>
      </c>
      <c r="B141" s="16"/>
      <c r="C141" s="16"/>
      <c r="D141" s="19"/>
      <c r="E141" s="16" t="s">
        <v>1800</v>
      </c>
      <c r="F141" s="16"/>
      <c r="G141" s="16"/>
      <c r="H141" s="17"/>
      <c r="I141" s="102"/>
      <c r="J141" s="121"/>
    </row>
    <row r="142" spans="1:10" ht="33.75" x14ac:dyDescent="0.2">
      <c r="A142" s="16" t="s">
        <v>1709</v>
      </c>
      <c r="B142" s="16" t="s">
        <v>1917</v>
      </c>
      <c r="C142" s="16" t="s">
        <v>1918</v>
      </c>
      <c r="D142" s="19">
        <v>44354</v>
      </c>
      <c r="E142" s="16" t="s">
        <v>1919</v>
      </c>
      <c r="F142" s="16"/>
      <c r="G142" s="16" t="s">
        <v>1920</v>
      </c>
      <c r="H142" s="17">
        <v>8085</v>
      </c>
      <c r="I142" s="102">
        <v>3</v>
      </c>
      <c r="J142" s="121"/>
    </row>
    <row r="143" spans="1:10" ht="33.75" x14ac:dyDescent="0.2">
      <c r="A143" s="16" t="s">
        <v>1709</v>
      </c>
      <c r="B143" s="16" t="s">
        <v>1921</v>
      </c>
      <c r="C143" s="16" t="s">
        <v>1922</v>
      </c>
      <c r="D143" s="19">
        <v>44438</v>
      </c>
      <c r="E143" s="16" t="s">
        <v>1923</v>
      </c>
      <c r="F143" s="16"/>
      <c r="G143" s="16" t="s">
        <v>1920</v>
      </c>
      <c r="H143" s="17">
        <v>0</v>
      </c>
      <c r="I143" s="102">
        <v>3</v>
      </c>
      <c r="J143" s="121"/>
    </row>
    <row r="144" spans="1:10" ht="12.75" x14ac:dyDescent="0.2">
      <c r="A144" s="16" t="s">
        <v>1709</v>
      </c>
      <c r="B144" s="16" t="s">
        <v>1792</v>
      </c>
      <c r="C144" s="16" t="s">
        <v>1771</v>
      </c>
      <c r="D144" s="19">
        <v>44354</v>
      </c>
      <c r="E144" s="16" t="s">
        <v>1801</v>
      </c>
      <c r="F144" s="16"/>
      <c r="G144" s="16" t="s">
        <v>1793</v>
      </c>
      <c r="H144" s="17">
        <v>137.96</v>
      </c>
      <c r="I144" s="102">
        <v>3</v>
      </c>
      <c r="J144" s="121"/>
    </row>
    <row r="145" spans="1:10" ht="33.75" x14ac:dyDescent="0.2">
      <c r="A145" s="16" t="s">
        <v>1709</v>
      </c>
      <c r="B145" s="16" t="s">
        <v>1798</v>
      </c>
      <c r="C145" s="16" t="s">
        <v>1799</v>
      </c>
      <c r="D145" s="19">
        <v>44369</v>
      </c>
      <c r="E145" s="16" t="s">
        <v>1813</v>
      </c>
      <c r="F145" s="16" t="s">
        <v>1802</v>
      </c>
      <c r="G145" s="16" t="s">
        <v>1803</v>
      </c>
      <c r="H145" s="17">
        <v>504.36</v>
      </c>
      <c r="I145" s="102">
        <v>3</v>
      </c>
      <c r="J145" s="121"/>
    </row>
    <row r="146" spans="1:10" ht="45" x14ac:dyDescent="0.2">
      <c r="A146" s="16" t="s">
        <v>1709</v>
      </c>
      <c r="B146" s="16" t="s">
        <v>1812</v>
      </c>
      <c r="C146" s="16" t="s">
        <v>1817</v>
      </c>
      <c r="D146" s="19">
        <v>44384</v>
      </c>
      <c r="E146" s="16" t="s">
        <v>1814</v>
      </c>
      <c r="F146" s="16" t="s">
        <v>1815</v>
      </c>
      <c r="G146" s="16" t="s">
        <v>1816</v>
      </c>
      <c r="H146" s="17">
        <v>924</v>
      </c>
      <c r="I146" s="102">
        <v>3</v>
      </c>
      <c r="J146" s="121"/>
    </row>
    <row r="147" spans="1:10" ht="22.5" x14ac:dyDescent="0.2">
      <c r="A147" s="16" t="s">
        <v>1709</v>
      </c>
      <c r="B147" s="16" t="s">
        <v>1818</v>
      </c>
      <c r="C147" s="16" t="s">
        <v>1819</v>
      </c>
      <c r="D147" s="19">
        <v>44398</v>
      </c>
      <c r="E147" s="16" t="s">
        <v>1820</v>
      </c>
      <c r="F147" s="16"/>
      <c r="G147" s="16" t="s">
        <v>1821</v>
      </c>
      <c r="H147" s="17">
        <v>375</v>
      </c>
      <c r="I147" s="102">
        <v>3</v>
      </c>
      <c r="J147" s="121"/>
    </row>
    <row r="148" spans="1:10" ht="33.75" x14ac:dyDescent="0.2">
      <c r="A148" s="16" t="s">
        <v>1709</v>
      </c>
      <c r="B148" s="16" t="s">
        <v>1822</v>
      </c>
      <c r="C148" s="16" t="s">
        <v>1823</v>
      </c>
      <c r="D148" s="19">
        <v>44398</v>
      </c>
      <c r="E148" s="16" t="s">
        <v>1824</v>
      </c>
      <c r="F148" s="16" t="s">
        <v>1825</v>
      </c>
      <c r="G148" s="16" t="s">
        <v>1826</v>
      </c>
      <c r="H148" s="17">
        <v>194.1</v>
      </c>
      <c r="I148" s="102">
        <v>3</v>
      </c>
      <c r="J148" s="121"/>
    </row>
    <row r="149" spans="1:10" ht="22.5" x14ac:dyDescent="0.2">
      <c r="A149" s="16" t="s">
        <v>1709</v>
      </c>
      <c r="B149" s="16" t="s">
        <v>1881</v>
      </c>
      <c r="C149" s="16" t="s">
        <v>1882</v>
      </c>
      <c r="D149" s="19">
        <v>44409</v>
      </c>
      <c r="E149" s="16" t="s">
        <v>1883</v>
      </c>
      <c r="F149" s="16"/>
      <c r="G149" s="16" t="s">
        <v>1884</v>
      </c>
      <c r="H149" s="17">
        <v>649.89</v>
      </c>
      <c r="I149" s="102">
        <v>3</v>
      </c>
      <c r="J149" s="121"/>
    </row>
    <row r="150" spans="1:10" ht="22.5" x14ac:dyDescent="0.2">
      <c r="A150" s="16" t="s">
        <v>1709</v>
      </c>
      <c r="B150" s="16" t="s">
        <v>1885</v>
      </c>
      <c r="C150" s="16" t="s">
        <v>1886</v>
      </c>
      <c r="D150" s="19">
        <v>44409</v>
      </c>
      <c r="E150" s="16" t="s">
        <v>1887</v>
      </c>
      <c r="F150" s="16"/>
      <c r="G150" s="16" t="s">
        <v>1888</v>
      </c>
      <c r="H150" s="17">
        <v>40</v>
      </c>
      <c r="I150" s="102">
        <v>3</v>
      </c>
      <c r="J150" s="121"/>
    </row>
    <row r="151" spans="1:10" ht="22.5" x14ac:dyDescent="0.2">
      <c r="A151" s="16" t="s">
        <v>1709</v>
      </c>
      <c r="B151" s="16" t="s">
        <v>1889</v>
      </c>
      <c r="C151" s="16" t="s">
        <v>1890</v>
      </c>
      <c r="D151" s="19">
        <v>44409</v>
      </c>
      <c r="E151" s="16" t="s">
        <v>1891</v>
      </c>
      <c r="F151" s="16"/>
      <c r="G151" s="16" t="s">
        <v>1892</v>
      </c>
      <c r="H151" s="17">
        <v>52</v>
      </c>
      <c r="I151" s="102">
        <v>3</v>
      </c>
      <c r="J151" s="121"/>
    </row>
    <row r="152" spans="1:10" ht="12.75" x14ac:dyDescent="0.2">
      <c r="A152" s="16" t="s">
        <v>1709</v>
      </c>
      <c r="B152" s="16" t="s">
        <v>1896</v>
      </c>
      <c r="C152" s="16" t="s">
        <v>1893</v>
      </c>
      <c r="D152" s="19">
        <v>44409</v>
      </c>
      <c r="E152" s="16" t="s">
        <v>1894</v>
      </c>
      <c r="F152" s="16"/>
      <c r="G152" s="16" t="s">
        <v>1895</v>
      </c>
      <c r="H152" s="17">
        <v>69</v>
      </c>
      <c r="I152" s="102">
        <v>3</v>
      </c>
      <c r="J152" s="121"/>
    </row>
    <row r="153" spans="1:10" ht="12.75" x14ac:dyDescent="0.2">
      <c r="A153" s="16" t="s">
        <v>1709</v>
      </c>
      <c r="B153" s="16" t="s">
        <v>1897</v>
      </c>
      <c r="C153" s="16" t="s">
        <v>1898</v>
      </c>
      <c r="D153" s="19">
        <v>44409</v>
      </c>
      <c r="E153" s="16" t="s">
        <v>1899</v>
      </c>
      <c r="F153" s="16" t="s">
        <v>1900</v>
      </c>
      <c r="G153" s="16" t="s">
        <v>1901</v>
      </c>
      <c r="H153" s="17">
        <v>44.03</v>
      </c>
      <c r="I153" s="102">
        <v>3</v>
      </c>
      <c r="J153" s="121"/>
    </row>
    <row r="154" spans="1:10" ht="12.75" x14ac:dyDescent="0.2">
      <c r="A154" s="16" t="s">
        <v>1709</v>
      </c>
      <c r="B154" s="16" t="s">
        <v>1902</v>
      </c>
      <c r="C154" s="16" t="s">
        <v>1903</v>
      </c>
      <c r="D154" s="19">
        <v>44409</v>
      </c>
      <c r="E154" s="16" t="s">
        <v>1904</v>
      </c>
      <c r="F154" s="16" t="s">
        <v>1905</v>
      </c>
      <c r="G154" s="16" t="s">
        <v>1906</v>
      </c>
      <c r="H154" s="17">
        <v>137.69999999999999</v>
      </c>
      <c r="I154" s="102">
        <v>3</v>
      </c>
      <c r="J154" s="121"/>
    </row>
    <row r="155" spans="1:10" ht="12.75" x14ac:dyDescent="0.2">
      <c r="A155" s="16" t="s">
        <v>1709</v>
      </c>
      <c r="B155" s="16" t="s">
        <v>1907</v>
      </c>
      <c r="C155" s="16" t="s">
        <v>1908</v>
      </c>
      <c r="D155" s="19">
        <v>44409</v>
      </c>
      <c r="E155" s="16" t="s">
        <v>1909</v>
      </c>
      <c r="F155" s="16" t="s">
        <v>1910</v>
      </c>
      <c r="G155" s="16" t="s">
        <v>1911</v>
      </c>
      <c r="H155" s="17">
        <v>83.97</v>
      </c>
      <c r="I155" s="102">
        <v>3</v>
      </c>
      <c r="J155" s="121"/>
    </row>
    <row r="156" spans="1:10" ht="22.5" x14ac:dyDescent="0.2">
      <c r="A156" s="16" t="s">
        <v>1709</v>
      </c>
      <c r="B156" s="16" t="s">
        <v>1912</v>
      </c>
      <c r="C156" s="16" t="s">
        <v>1913</v>
      </c>
      <c r="D156" s="19">
        <v>44409</v>
      </c>
      <c r="E156" s="16" t="s">
        <v>1914</v>
      </c>
      <c r="F156" s="16" t="s">
        <v>1915</v>
      </c>
      <c r="G156" s="16" t="s">
        <v>1916</v>
      </c>
      <c r="H156" s="17">
        <v>214.5</v>
      </c>
      <c r="I156" s="102">
        <v>3</v>
      </c>
      <c r="J156" s="121"/>
    </row>
    <row r="157" spans="1:10" ht="146.25" x14ac:dyDescent="0.2">
      <c r="A157" s="16" t="s">
        <v>1709</v>
      </c>
      <c r="B157" s="16"/>
      <c r="C157" s="16"/>
      <c r="D157" s="19"/>
      <c r="E157" s="16" t="s">
        <v>1804</v>
      </c>
      <c r="F157" s="16"/>
      <c r="G157" s="16"/>
      <c r="H157" s="17"/>
      <c r="I157" s="102"/>
      <c r="J157" s="121"/>
    </row>
    <row r="158" spans="1:10" ht="33.75" x14ac:dyDescent="0.2">
      <c r="A158" s="16" t="s">
        <v>1709</v>
      </c>
      <c r="B158" s="16" t="s">
        <v>1794</v>
      </c>
      <c r="C158" s="16" t="s">
        <v>1795</v>
      </c>
      <c r="D158" s="19">
        <v>44361</v>
      </c>
      <c r="E158" s="16" t="s">
        <v>1924</v>
      </c>
      <c r="F158" s="16" t="s">
        <v>1796</v>
      </c>
      <c r="G158" s="16" t="s">
        <v>1797</v>
      </c>
      <c r="H158" s="17">
        <v>710.48</v>
      </c>
      <c r="I158" s="102">
        <v>3</v>
      </c>
      <c r="J158" s="121"/>
    </row>
    <row r="159" spans="1:10" ht="33.75" x14ac:dyDescent="0.2">
      <c r="A159" s="16" t="s">
        <v>1709</v>
      </c>
      <c r="B159" s="16" t="s">
        <v>1787</v>
      </c>
      <c r="C159" s="16" t="s">
        <v>1771</v>
      </c>
      <c r="D159" s="19">
        <v>44362</v>
      </c>
      <c r="E159" s="16" t="s">
        <v>1925</v>
      </c>
      <c r="F159" s="16" t="s">
        <v>1796</v>
      </c>
      <c r="G159" s="16" t="s">
        <v>1797</v>
      </c>
      <c r="H159" s="17">
        <v>11.11</v>
      </c>
      <c r="I159" s="102">
        <v>3</v>
      </c>
      <c r="J159" s="121"/>
    </row>
    <row r="160" spans="1:10" ht="12.75" x14ac:dyDescent="0.2">
      <c r="A160" s="16" t="s">
        <v>1709</v>
      </c>
      <c r="B160" s="16" t="s">
        <v>1926</v>
      </c>
      <c r="C160" s="16" t="s">
        <v>1927</v>
      </c>
      <c r="D160" s="19">
        <v>44409</v>
      </c>
      <c r="E160" s="16" t="s">
        <v>1928</v>
      </c>
      <c r="F160" s="16"/>
      <c r="G160" s="16" t="s">
        <v>1929</v>
      </c>
      <c r="H160" s="17">
        <v>159</v>
      </c>
      <c r="I160" s="102">
        <v>3</v>
      </c>
      <c r="J160" s="121"/>
    </row>
    <row r="161" spans="1:10" ht="12.75" x14ac:dyDescent="0.2">
      <c r="A161" s="16" t="s">
        <v>1709</v>
      </c>
      <c r="B161" s="16" t="s">
        <v>1930</v>
      </c>
      <c r="C161" s="16" t="s">
        <v>1931</v>
      </c>
      <c r="D161" s="19">
        <v>44409</v>
      </c>
      <c r="E161" s="16" t="s">
        <v>1928</v>
      </c>
      <c r="F161" s="16"/>
      <c r="G161" s="16" t="s">
        <v>1932</v>
      </c>
      <c r="H161" s="17">
        <v>329</v>
      </c>
      <c r="I161" s="102">
        <v>3</v>
      </c>
      <c r="J161" s="121"/>
    </row>
    <row r="162" spans="1:10" ht="12.75" x14ac:dyDescent="0.2">
      <c r="A162" s="16" t="s">
        <v>1709</v>
      </c>
      <c r="B162" s="16" t="s">
        <v>1933</v>
      </c>
      <c r="C162" s="16" t="s">
        <v>1934</v>
      </c>
      <c r="D162" s="19">
        <v>44409</v>
      </c>
      <c r="E162" s="16" t="s">
        <v>1928</v>
      </c>
      <c r="F162" s="16"/>
      <c r="G162" s="16" t="s">
        <v>1935</v>
      </c>
      <c r="H162" s="17">
        <v>142.5</v>
      </c>
      <c r="I162" s="102">
        <v>3</v>
      </c>
      <c r="J162" s="121"/>
    </row>
    <row r="163" spans="1:10" ht="12.75" x14ac:dyDescent="0.2">
      <c r="A163" s="16" t="s">
        <v>1709</v>
      </c>
      <c r="B163" s="16" t="s">
        <v>1936</v>
      </c>
      <c r="C163" s="16" t="s">
        <v>1937</v>
      </c>
      <c r="D163" s="19">
        <v>44409</v>
      </c>
      <c r="E163" s="16" t="s">
        <v>1928</v>
      </c>
      <c r="F163" s="16"/>
      <c r="G163" s="16" t="s">
        <v>1938</v>
      </c>
      <c r="H163" s="17">
        <v>175</v>
      </c>
      <c r="I163" s="102">
        <v>3</v>
      </c>
      <c r="J163" s="121"/>
    </row>
    <row r="164" spans="1:10" ht="12.75" x14ac:dyDescent="0.2">
      <c r="A164" s="16" t="s">
        <v>1709</v>
      </c>
      <c r="B164" s="16" t="s">
        <v>1939</v>
      </c>
      <c r="C164" s="16" t="s">
        <v>1940</v>
      </c>
      <c r="D164" s="19">
        <v>44409</v>
      </c>
      <c r="E164" s="16" t="s">
        <v>1928</v>
      </c>
      <c r="F164" s="16"/>
      <c r="G164" s="16" t="s">
        <v>1941</v>
      </c>
      <c r="H164" s="17">
        <v>173</v>
      </c>
      <c r="I164" s="102">
        <v>3</v>
      </c>
      <c r="J164" s="121"/>
    </row>
    <row r="165" spans="1:10" ht="12.75" x14ac:dyDescent="0.2">
      <c r="A165" s="16" t="s">
        <v>1709</v>
      </c>
      <c r="B165" s="16" t="s">
        <v>1942</v>
      </c>
      <c r="C165" s="16" t="s">
        <v>1943</v>
      </c>
      <c r="D165" s="19">
        <v>44409</v>
      </c>
      <c r="E165" s="16" t="s">
        <v>1928</v>
      </c>
      <c r="F165" s="16"/>
      <c r="G165" s="16" t="s">
        <v>1944</v>
      </c>
      <c r="H165" s="17">
        <v>145</v>
      </c>
      <c r="I165" s="102">
        <v>3</v>
      </c>
      <c r="J165" s="121"/>
    </row>
    <row r="166" spans="1:10" ht="22.5" x14ac:dyDescent="0.2">
      <c r="A166" s="16" t="s">
        <v>1709</v>
      </c>
      <c r="B166" s="16" t="s">
        <v>1945</v>
      </c>
      <c r="C166" s="16" t="s">
        <v>1946</v>
      </c>
      <c r="D166" s="19">
        <v>44438</v>
      </c>
      <c r="E166" s="16" t="s">
        <v>1947</v>
      </c>
      <c r="F166" s="16"/>
      <c r="G166" s="16"/>
      <c r="H166" s="17">
        <v>2520</v>
      </c>
      <c r="I166" s="102">
        <v>3</v>
      </c>
      <c r="J166" s="121"/>
    </row>
    <row r="167" spans="1:10" ht="22.5" x14ac:dyDescent="0.2">
      <c r="A167" s="16" t="s">
        <v>1709</v>
      </c>
      <c r="B167" s="16" t="s">
        <v>1948</v>
      </c>
      <c r="C167" s="16" t="s">
        <v>1949</v>
      </c>
      <c r="D167" s="19">
        <v>44438</v>
      </c>
      <c r="E167" s="16" t="s">
        <v>1950</v>
      </c>
      <c r="F167" s="16" t="s">
        <v>1796</v>
      </c>
      <c r="G167" s="16" t="s">
        <v>1797</v>
      </c>
      <c r="H167" s="17">
        <v>162.46</v>
      </c>
      <c r="I167" s="102">
        <v>3</v>
      </c>
      <c r="J167" s="121"/>
    </row>
    <row r="168" spans="1:10" ht="22.5" x14ac:dyDescent="0.2">
      <c r="A168" s="16" t="s">
        <v>1709</v>
      </c>
      <c r="B168" s="16" t="s">
        <v>1951</v>
      </c>
      <c r="C168" s="16" t="s">
        <v>1952</v>
      </c>
      <c r="D168" s="19">
        <v>44438</v>
      </c>
      <c r="E168" s="16" t="s">
        <v>1953</v>
      </c>
      <c r="F168" s="16"/>
      <c r="G168" s="16"/>
      <c r="H168" s="17">
        <v>1252.8</v>
      </c>
      <c r="I168" s="102">
        <v>3</v>
      </c>
      <c r="J168" s="121"/>
    </row>
    <row r="169" spans="1:10" ht="22.5" x14ac:dyDescent="0.2">
      <c r="A169" s="16" t="s">
        <v>1709</v>
      </c>
      <c r="B169" s="16" t="s">
        <v>1805</v>
      </c>
      <c r="C169" s="16" t="s">
        <v>1806</v>
      </c>
      <c r="D169" s="19">
        <v>44365</v>
      </c>
      <c r="E169" s="16" t="s">
        <v>1807</v>
      </c>
      <c r="F169" s="16" t="s">
        <v>1808</v>
      </c>
      <c r="G169" s="16" t="s">
        <v>1809</v>
      </c>
      <c r="H169" s="17">
        <v>630</v>
      </c>
      <c r="I169" s="102">
        <v>5</v>
      </c>
      <c r="J169" s="121"/>
    </row>
    <row r="170" spans="1:10" ht="22.5" x14ac:dyDescent="0.2">
      <c r="A170" s="16" t="s">
        <v>1709</v>
      </c>
      <c r="B170" s="16" t="s">
        <v>1810</v>
      </c>
      <c r="C170" s="16" t="s">
        <v>1811</v>
      </c>
      <c r="D170" s="19">
        <v>44383</v>
      </c>
      <c r="E170" s="16" t="s">
        <v>1875</v>
      </c>
      <c r="F170" s="16" t="s">
        <v>1752</v>
      </c>
      <c r="G170" s="16" t="s">
        <v>1753</v>
      </c>
      <c r="H170" s="17">
        <v>554</v>
      </c>
      <c r="I170" s="102">
        <v>3</v>
      </c>
      <c r="J170" s="121"/>
    </row>
    <row r="171" spans="1:10" ht="22.5" x14ac:dyDescent="0.2">
      <c r="A171" s="16" t="s">
        <v>1709</v>
      </c>
      <c r="B171" s="16" t="s">
        <v>1827</v>
      </c>
      <c r="C171" s="16" t="s">
        <v>1828</v>
      </c>
      <c r="D171" s="19">
        <v>44398</v>
      </c>
      <c r="E171" s="16" t="s">
        <v>1829</v>
      </c>
      <c r="F171" s="16" t="s">
        <v>1723</v>
      </c>
      <c r="G171" s="16" t="s">
        <v>1724</v>
      </c>
      <c r="H171" s="17">
        <v>58.01</v>
      </c>
      <c r="I171" s="102">
        <v>4</v>
      </c>
      <c r="J171" s="121"/>
    </row>
    <row r="172" spans="1:10" ht="33.75" x14ac:dyDescent="0.2">
      <c r="A172" s="16" t="s">
        <v>1709</v>
      </c>
      <c r="B172" s="16" t="s">
        <v>1834</v>
      </c>
      <c r="C172" s="16" t="s">
        <v>1833</v>
      </c>
      <c r="D172" s="19">
        <v>44378</v>
      </c>
      <c r="E172" s="16" t="s">
        <v>1835</v>
      </c>
      <c r="F172" s="16" t="s">
        <v>1773</v>
      </c>
      <c r="G172" s="16" t="s">
        <v>1774</v>
      </c>
      <c r="H172" s="17">
        <v>80</v>
      </c>
      <c r="I172" s="102">
        <v>4</v>
      </c>
      <c r="J172" s="121"/>
    </row>
    <row r="173" spans="1:10" ht="33.75" x14ac:dyDescent="0.2">
      <c r="A173" s="16" t="s">
        <v>1709</v>
      </c>
      <c r="B173" s="16" t="s">
        <v>1836</v>
      </c>
      <c r="C173" s="16" t="s">
        <v>1837</v>
      </c>
      <c r="D173" s="19">
        <v>44407</v>
      </c>
      <c r="E173" s="16" t="s">
        <v>1838</v>
      </c>
      <c r="F173" s="16" t="s">
        <v>1773</v>
      </c>
      <c r="G173" s="16" t="s">
        <v>1774</v>
      </c>
      <c r="H173" s="17">
        <v>80</v>
      </c>
      <c r="I173" s="102">
        <v>4</v>
      </c>
      <c r="J173" s="121"/>
    </row>
    <row r="174" spans="1:10" ht="12.75" x14ac:dyDescent="0.2">
      <c r="A174" s="16" t="s">
        <v>1709</v>
      </c>
      <c r="B174" s="16" t="s">
        <v>1839</v>
      </c>
      <c r="C174" s="16" t="s">
        <v>1841</v>
      </c>
      <c r="D174" s="19">
        <v>44404</v>
      </c>
      <c r="E174" s="16" t="s">
        <v>1840</v>
      </c>
      <c r="F174" s="16" t="s">
        <v>1728</v>
      </c>
      <c r="G174" s="16" t="s">
        <v>1729</v>
      </c>
      <c r="H174" s="17">
        <v>20.5</v>
      </c>
      <c r="I174" s="102">
        <v>4</v>
      </c>
      <c r="J174" s="121"/>
    </row>
    <row r="175" spans="1:10" ht="22.5" x14ac:dyDescent="0.2">
      <c r="A175" s="16" t="s">
        <v>1709</v>
      </c>
      <c r="B175" s="16" t="s">
        <v>1842</v>
      </c>
      <c r="C175" s="16" t="s">
        <v>1843</v>
      </c>
      <c r="D175" s="19">
        <v>44404</v>
      </c>
      <c r="E175" s="16" t="s">
        <v>1844</v>
      </c>
      <c r="F175" s="16" t="s">
        <v>1736</v>
      </c>
      <c r="G175" s="16" t="s">
        <v>1737</v>
      </c>
      <c r="H175" s="17">
        <v>24</v>
      </c>
      <c r="I175" s="102">
        <v>4</v>
      </c>
      <c r="J175" s="121"/>
    </row>
    <row r="176" spans="1:10" ht="12.75" x14ac:dyDescent="0.2">
      <c r="A176" s="16" t="s">
        <v>1709</v>
      </c>
      <c r="B176" s="16" t="s">
        <v>1845</v>
      </c>
      <c r="C176" s="16" t="s">
        <v>1846</v>
      </c>
      <c r="D176" s="19">
        <v>44379</v>
      </c>
      <c r="E176" s="16" t="s">
        <v>1847</v>
      </c>
      <c r="F176" s="16" t="s">
        <v>1744</v>
      </c>
      <c r="G176" s="16" t="s">
        <v>1745</v>
      </c>
      <c r="H176" s="17">
        <v>150</v>
      </c>
      <c r="I176" s="102">
        <v>4</v>
      </c>
      <c r="J176" s="121"/>
    </row>
    <row r="177" spans="1:10" ht="12.75" x14ac:dyDescent="0.2">
      <c r="A177" s="16" t="s">
        <v>1709</v>
      </c>
      <c r="B177" s="16" t="s">
        <v>1862</v>
      </c>
      <c r="C177" s="16" t="s">
        <v>1863</v>
      </c>
      <c r="D177" s="19">
        <v>44378</v>
      </c>
      <c r="E177" s="16" t="s">
        <v>1712</v>
      </c>
      <c r="F177" s="16" t="s">
        <v>1713</v>
      </c>
      <c r="G177" s="16" t="s">
        <v>1714</v>
      </c>
      <c r="H177" s="17">
        <v>2.5499999999999998</v>
      </c>
      <c r="I177" s="102">
        <v>4</v>
      </c>
      <c r="J177" s="121"/>
    </row>
    <row r="178" spans="1:10" ht="12.75" x14ac:dyDescent="0.2">
      <c r="A178" s="16" t="s">
        <v>1709</v>
      </c>
      <c r="B178" s="16" t="s">
        <v>1862</v>
      </c>
      <c r="C178" s="16" t="s">
        <v>1863</v>
      </c>
      <c r="D178" s="19">
        <v>44408</v>
      </c>
      <c r="E178" s="16" t="s">
        <v>1864</v>
      </c>
      <c r="F178" s="16" t="s">
        <v>1713</v>
      </c>
      <c r="G178" s="16" t="s">
        <v>1714</v>
      </c>
      <c r="H178" s="17">
        <v>11</v>
      </c>
      <c r="I178" s="102">
        <v>4</v>
      </c>
      <c r="J178" s="121"/>
    </row>
    <row r="179" spans="1:10" ht="33.75" x14ac:dyDescent="0.2">
      <c r="A179" s="16" t="s">
        <v>1709</v>
      </c>
      <c r="B179" s="16" t="s">
        <v>1865</v>
      </c>
      <c r="C179" s="16" t="s">
        <v>1866</v>
      </c>
      <c r="D179" s="19">
        <v>44438</v>
      </c>
      <c r="E179" s="16" t="s">
        <v>1867</v>
      </c>
      <c r="F179" s="16"/>
      <c r="G179" s="16" t="s">
        <v>1868</v>
      </c>
      <c r="H179" s="17">
        <v>267.02</v>
      </c>
      <c r="I179" s="102">
        <v>3</v>
      </c>
      <c r="J179" s="121"/>
    </row>
    <row r="180" spans="1:10" ht="22.5" x14ac:dyDescent="0.2">
      <c r="A180" s="16" t="s">
        <v>1709</v>
      </c>
      <c r="B180" s="16" t="s">
        <v>1869</v>
      </c>
      <c r="C180" s="16" t="s">
        <v>1870</v>
      </c>
      <c r="D180" s="19">
        <v>44410</v>
      </c>
      <c r="E180" s="16" t="s">
        <v>1871</v>
      </c>
      <c r="F180" s="16"/>
      <c r="G180" s="16" t="s">
        <v>1872</v>
      </c>
      <c r="H180" s="17">
        <v>800</v>
      </c>
      <c r="I180" s="102">
        <v>3</v>
      </c>
      <c r="J180" s="121"/>
    </row>
    <row r="181" spans="1:10" ht="22.5" x14ac:dyDescent="0.2">
      <c r="A181" s="16" t="s">
        <v>1709</v>
      </c>
      <c r="B181" s="16" t="s">
        <v>1873</v>
      </c>
      <c r="C181" s="16" t="s">
        <v>1874</v>
      </c>
      <c r="D181" s="19">
        <v>44410</v>
      </c>
      <c r="E181" s="16" t="s">
        <v>1876</v>
      </c>
      <c r="F181" s="16" t="s">
        <v>1752</v>
      </c>
      <c r="G181" s="16" t="s">
        <v>1753</v>
      </c>
      <c r="H181" s="17">
        <v>554</v>
      </c>
      <c r="I181" s="102">
        <v>3</v>
      </c>
      <c r="J181" s="121"/>
    </row>
    <row r="182" spans="1:10" ht="135" x14ac:dyDescent="0.2">
      <c r="A182" s="16" t="s">
        <v>1709</v>
      </c>
      <c r="B182" s="16"/>
      <c r="C182" s="16"/>
      <c r="D182" s="19"/>
      <c r="E182" s="16" t="s">
        <v>1877</v>
      </c>
      <c r="F182" s="16"/>
      <c r="G182" s="16"/>
      <c r="H182" s="17"/>
      <c r="I182" s="102"/>
      <c r="J182" s="121"/>
    </row>
    <row r="183" spans="1:10" ht="22.5" x14ac:dyDescent="0.2">
      <c r="A183" s="16" t="s">
        <v>1709</v>
      </c>
      <c r="B183" s="16" t="s">
        <v>1879</v>
      </c>
      <c r="C183" s="16" t="s">
        <v>1878</v>
      </c>
      <c r="D183" s="19">
        <v>44409</v>
      </c>
      <c r="E183" s="16" t="s">
        <v>1880</v>
      </c>
      <c r="F183" s="16"/>
      <c r="G183" s="16"/>
      <c r="H183" s="17">
        <v>1520</v>
      </c>
      <c r="I183" s="102">
        <v>3</v>
      </c>
      <c r="J183" s="121"/>
    </row>
    <row r="184" spans="1:10" ht="22.5" x14ac:dyDescent="0.2">
      <c r="A184" s="16" t="s">
        <v>1709</v>
      </c>
      <c r="B184" s="16" t="s">
        <v>1954</v>
      </c>
      <c r="C184" s="16" t="s">
        <v>1955</v>
      </c>
      <c r="D184" s="19">
        <v>44424</v>
      </c>
      <c r="E184" s="16" t="s">
        <v>1956</v>
      </c>
      <c r="F184" s="16" t="s">
        <v>1723</v>
      </c>
      <c r="G184" s="16" t="s">
        <v>1724</v>
      </c>
      <c r="H184" s="17">
        <v>58.01</v>
      </c>
      <c r="I184" s="102">
        <v>4</v>
      </c>
      <c r="J184" s="121"/>
    </row>
    <row r="185" spans="1:10" ht="12.75" x14ac:dyDescent="0.2">
      <c r="A185" s="16" t="s">
        <v>1709</v>
      </c>
      <c r="B185" s="16" t="s">
        <v>1957</v>
      </c>
      <c r="C185" s="16" t="s">
        <v>1958</v>
      </c>
      <c r="D185" s="19">
        <v>44438</v>
      </c>
      <c r="E185" s="16" t="s">
        <v>1959</v>
      </c>
      <c r="F185" s="16" t="s">
        <v>1960</v>
      </c>
      <c r="G185" s="16" t="s">
        <v>1961</v>
      </c>
      <c r="H185" s="17">
        <v>44.35</v>
      </c>
      <c r="I185" s="102">
        <v>4</v>
      </c>
      <c r="J185" s="121"/>
    </row>
    <row r="186" spans="1:10" ht="33.75" x14ac:dyDescent="0.2">
      <c r="A186" s="16" t="s">
        <v>1709</v>
      </c>
      <c r="B186" s="16" t="s">
        <v>1962</v>
      </c>
      <c r="C186" s="16" t="s">
        <v>1963</v>
      </c>
      <c r="D186" s="19">
        <v>44439</v>
      </c>
      <c r="E186" s="16" t="s">
        <v>1964</v>
      </c>
      <c r="F186" s="16" t="s">
        <v>1773</v>
      </c>
      <c r="G186" s="16" t="s">
        <v>1774</v>
      </c>
      <c r="H186" s="17">
        <v>80</v>
      </c>
      <c r="I186" s="102">
        <v>4</v>
      </c>
      <c r="J186" s="121"/>
    </row>
    <row r="187" spans="1:10" ht="12.75" x14ac:dyDescent="0.2">
      <c r="A187" s="16" t="s">
        <v>1709</v>
      </c>
      <c r="B187" s="16" t="s">
        <v>1965</v>
      </c>
      <c r="C187" s="16" t="s">
        <v>1966</v>
      </c>
      <c r="D187" s="19">
        <v>44425</v>
      </c>
      <c r="E187" s="16" t="s">
        <v>1967</v>
      </c>
      <c r="F187" s="16" t="s">
        <v>1728</v>
      </c>
      <c r="G187" s="16" t="s">
        <v>1729</v>
      </c>
      <c r="H187" s="17">
        <v>20.5</v>
      </c>
      <c r="I187" s="102">
        <v>4</v>
      </c>
      <c r="J187" s="121"/>
    </row>
    <row r="188" spans="1:10" ht="22.5" x14ac:dyDescent="0.2">
      <c r="A188" s="16" t="s">
        <v>1709</v>
      </c>
      <c r="B188" s="16" t="s">
        <v>1968</v>
      </c>
      <c r="C188" s="16" t="s">
        <v>1969</v>
      </c>
      <c r="D188" s="19">
        <v>44438</v>
      </c>
      <c r="E188" s="16" t="s">
        <v>1970</v>
      </c>
      <c r="F188" s="16" t="s">
        <v>1736</v>
      </c>
      <c r="G188" s="16" t="s">
        <v>1737</v>
      </c>
      <c r="H188" s="17">
        <v>24</v>
      </c>
      <c r="I188" s="102">
        <v>4</v>
      </c>
      <c r="J188" s="121"/>
    </row>
    <row r="189" spans="1:10" ht="12.75" x14ac:dyDescent="0.2">
      <c r="A189" s="16" t="s">
        <v>1709</v>
      </c>
      <c r="B189" s="16" t="s">
        <v>1971</v>
      </c>
      <c r="C189" s="16" t="s">
        <v>1972</v>
      </c>
      <c r="D189" s="19">
        <v>44411</v>
      </c>
      <c r="E189" s="16" t="s">
        <v>1973</v>
      </c>
      <c r="F189" s="16" t="s">
        <v>1744</v>
      </c>
      <c r="G189" s="16" t="s">
        <v>1745</v>
      </c>
      <c r="H189" s="17">
        <v>150</v>
      </c>
      <c r="I189" s="102">
        <v>4</v>
      </c>
      <c r="J189" s="121"/>
    </row>
    <row r="190" spans="1:10" ht="22.5" x14ac:dyDescent="0.2">
      <c r="A190" s="16" t="s">
        <v>1709</v>
      </c>
      <c r="B190" s="16" t="s">
        <v>1974</v>
      </c>
      <c r="C190" s="16" t="s">
        <v>1975</v>
      </c>
      <c r="D190" s="19">
        <v>44414</v>
      </c>
      <c r="E190" s="16" t="s">
        <v>1976</v>
      </c>
      <c r="F190" s="16" t="s">
        <v>1850</v>
      </c>
      <c r="G190" s="16" t="s">
        <v>1851</v>
      </c>
      <c r="H190" s="17">
        <v>14.59</v>
      </c>
      <c r="I190" s="102">
        <v>4</v>
      </c>
      <c r="J190" s="121"/>
    </row>
    <row r="191" spans="1:10" ht="22.5" x14ac:dyDescent="0.2">
      <c r="A191" s="16" t="s">
        <v>1709</v>
      </c>
      <c r="B191" s="16" t="s">
        <v>1977</v>
      </c>
      <c r="C191" s="16" t="s">
        <v>1978</v>
      </c>
      <c r="D191" s="19">
        <v>44438</v>
      </c>
      <c r="E191" s="16" t="s">
        <v>1979</v>
      </c>
      <c r="F191" s="16" t="s">
        <v>1980</v>
      </c>
      <c r="G191" s="16" t="s">
        <v>1981</v>
      </c>
      <c r="H191" s="17">
        <v>1200</v>
      </c>
      <c r="I191" s="102">
        <v>4</v>
      </c>
      <c r="J191" s="121"/>
    </row>
    <row r="192" spans="1:10" ht="12.75" x14ac:dyDescent="0.2">
      <c r="A192" s="16" t="s">
        <v>1709</v>
      </c>
      <c r="B192" s="16" t="s">
        <v>1982</v>
      </c>
      <c r="C192" s="16" t="s">
        <v>1983</v>
      </c>
      <c r="D192" s="19">
        <v>44411</v>
      </c>
      <c r="E192" s="16" t="s">
        <v>1712</v>
      </c>
      <c r="F192" s="16" t="s">
        <v>1713</v>
      </c>
      <c r="G192" s="16" t="s">
        <v>1714</v>
      </c>
      <c r="H192" s="17">
        <v>1.65</v>
      </c>
      <c r="I192" s="102">
        <v>4</v>
      </c>
      <c r="J192" s="121"/>
    </row>
    <row r="193" spans="1:10" ht="12.75" x14ac:dyDescent="0.2">
      <c r="A193" s="16" t="s">
        <v>1709</v>
      </c>
      <c r="B193" s="16" t="s">
        <v>1982</v>
      </c>
      <c r="C193" s="16" t="s">
        <v>1983</v>
      </c>
      <c r="D193" s="19">
        <v>44439</v>
      </c>
      <c r="E193" s="16" t="s">
        <v>1748</v>
      </c>
      <c r="F193" s="16" t="s">
        <v>1713</v>
      </c>
      <c r="G193" s="16" t="s">
        <v>1714</v>
      </c>
      <c r="H193" s="17">
        <v>0.6</v>
      </c>
      <c r="I193" s="102">
        <v>4</v>
      </c>
      <c r="J193" s="121"/>
    </row>
    <row r="194" spans="1:10" ht="12.75" x14ac:dyDescent="0.2">
      <c r="A194" s="16" t="s">
        <v>1709</v>
      </c>
      <c r="B194" s="16" t="s">
        <v>1982</v>
      </c>
      <c r="C194" s="16" t="s">
        <v>1983</v>
      </c>
      <c r="D194" s="19">
        <v>44439</v>
      </c>
      <c r="E194" s="16" t="s">
        <v>1864</v>
      </c>
      <c r="F194" s="16" t="s">
        <v>1713</v>
      </c>
      <c r="G194" s="16" t="s">
        <v>1714</v>
      </c>
      <c r="H194" s="17">
        <v>11</v>
      </c>
      <c r="I194" s="102">
        <v>4</v>
      </c>
      <c r="J194" s="121"/>
    </row>
    <row r="195" spans="1:10" ht="22.5" x14ac:dyDescent="0.2">
      <c r="A195" s="16" t="s">
        <v>1709</v>
      </c>
      <c r="B195" s="16" t="s">
        <v>1984</v>
      </c>
      <c r="C195" s="16" t="s">
        <v>1985</v>
      </c>
      <c r="D195" s="19">
        <v>44424</v>
      </c>
      <c r="E195" s="16" t="s">
        <v>1986</v>
      </c>
      <c r="F195" s="16" t="s">
        <v>1987</v>
      </c>
      <c r="G195" s="16" t="s">
        <v>1988</v>
      </c>
      <c r="H195" s="17">
        <v>69.5</v>
      </c>
      <c r="I195" s="102">
        <v>5</v>
      </c>
      <c r="J195" s="121"/>
    </row>
    <row r="196" spans="1:10" ht="22.5" x14ac:dyDescent="0.2">
      <c r="A196" s="16" t="s">
        <v>1709</v>
      </c>
      <c r="B196" s="16" t="s">
        <v>1989</v>
      </c>
      <c r="C196" s="16" t="s">
        <v>1990</v>
      </c>
      <c r="D196" s="19">
        <v>44468</v>
      </c>
      <c r="E196" s="16" t="s">
        <v>1991</v>
      </c>
      <c r="F196" s="16" t="s">
        <v>1723</v>
      </c>
      <c r="G196" s="16" t="s">
        <v>1724</v>
      </c>
      <c r="H196" s="17">
        <v>73.260000000000005</v>
      </c>
      <c r="I196" s="102">
        <v>4</v>
      </c>
      <c r="J196" s="121"/>
    </row>
    <row r="197" spans="1:10" ht="22.5" x14ac:dyDescent="0.2">
      <c r="A197" s="16" t="s">
        <v>1709</v>
      </c>
      <c r="B197" s="16" t="s">
        <v>1992</v>
      </c>
      <c r="C197" s="16" t="s">
        <v>1993</v>
      </c>
      <c r="D197" s="19">
        <v>44445</v>
      </c>
      <c r="E197" s="16" t="s">
        <v>1994</v>
      </c>
      <c r="F197" s="16" t="s">
        <v>1723</v>
      </c>
      <c r="G197" s="16" t="s">
        <v>1724</v>
      </c>
      <c r="H197" s="17">
        <v>58.01</v>
      </c>
      <c r="I197" s="102">
        <v>4</v>
      </c>
      <c r="J197" s="121"/>
    </row>
    <row r="198" spans="1:10" ht="33.75" x14ac:dyDescent="0.2">
      <c r="A198" s="16" t="s">
        <v>1709</v>
      </c>
      <c r="B198" s="16" t="s">
        <v>1995</v>
      </c>
      <c r="C198" s="16" t="s">
        <v>1996</v>
      </c>
      <c r="D198" s="19">
        <v>44468</v>
      </c>
      <c r="E198" s="16" t="s">
        <v>2048</v>
      </c>
      <c r="F198" s="16" t="s">
        <v>1723</v>
      </c>
      <c r="G198" s="16" t="s">
        <v>1724</v>
      </c>
      <c r="H198" s="17">
        <v>183.16</v>
      </c>
      <c r="I198" s="102">
        <v>4</v>
      </c>
      <c r="J198" s="121"/>
    </row>
    <row r="199" spans="1:10" ht="12.75" x14ac:dyDescent="0.2">
      <c r="A199" s="16" t="s">
        <v>1709</v>
      </c>
      <c r="B199" s="16" t="s">
        <v>1998</v>
      </c>
      <c r="C199" s="16" t="s">
        <v>1999</v>
      </c>
      <c r="D199" s="19">
        <v>44459</v>
      </c>
      <c r="E199" s="16" t="s">
        <v>2000</v>
      </c>
      <c r="F199" s="16" t="s">
        <v>1728</v>
      </c>
      <c r="G199" s="16" t="s">
        <v>1729</v>
      </c>
      <c r="H199" s="17">
        <v>20.5</v>
      </c>
      <c r="I199" s="102">
        <v>4</v>
      </c>
      <c r="J199" s="121"/>
    </row>
    <row r="200" spans="1:10" ht="22.5" x14ac:dyDescent="0.2">
      <c r="A200" s="16" t="s">
        <v>1709</v>
      </c>
      <c r="B200" s="16" t="s">
        <v>2001</v>
      </c>
      <c r="C200" s="16" t="s">
        <v>2002</v>
      </c>
      <c r="D200" s="19">
        <v>44459</v>
      </c>
      <c r="E200" s="16" t="s">
        <v>2003</v>
      </c>
      <c r="F200" s="16" t="s">
        <v>1736</v>
      </c>
      <c r="G200" s="16" t="s">
        <v>1737</v>
      </c>
      <c r="H200" s="17">
        <v>24</v>
      </c>
      <c r="I200" s="102">
        <v>4</v>
      </c>
      <c r="J200" s="121"/>
    </row>
    <row r="201" spans="1:10" ht="12.75" x14ac:dyDescent="0.2">
      <c r="A201" s="16" t="s">
        <v>1709</v>
      </c>
      <c r="B201" s="16" t="s">
        <v>2004</v>
      </c>
      <c r="C201" s="16" t="s">
        <v>2005</v>
      </c>
      <c r="D201" s="19">
        <v>44442</v>
      </c>
      <c r="E201" s="16" t="s">
        <v>2006</v>
      </c>
      <c r="F201" s="16" t="s">
        <v>1744</v>
      </c>
      <c r="G201" s="16" t="s">
        <v>1745</v>
      </c>
      <c r="H201" s="17">
        <v>150</v>
      </c>
      <c r="I201" s="102">
        <v>4</v>
      </c>
      <c r="J201" s="121"/>
    </row>
    <row r="202" spans="1:10" ht="12.75" x14ac:dyDescent="0.2">
      <c r="A202" s="16" t="s">
        <v>1709</v>
      </c>
      <c r="B202" s="16" t="s">
        <v>2007</v>
      </c>
      <c r="C202" s="16" t="s">
        <v>2008</v>
      </c>
      <c r="D202" s="19">
        <v>44445</v>
      </c>
      <c r="E202" s="16" t="s">
        <v>2009</v>
      </c>
      <c r="F202" s="16" t="s">
        <v>1980</v>
      </c>
      <c r="G202" s="16" t="s">
        <v>1981</v>
      </c>
      <c r="H202" s="17">
        <v>900</v>
      </c>
      <c r="I202" s="102">
        <v>4</v>
      </c>
      <c r="J202" s="121"/>
    </row>
    <row r="203" spans="1:10" ht="12.75" x14ac:dyDescent="0.2">
      <c r="A203" s="16" t="s">
        <v>1709</v>
      </c>
      <c r="B203" s="16" t="s">
        <v>2010</v>
      </c>
      <c r="C203" s="16" t="s">
        <v>2011</v>
      </c>
      <c r="D203" s="19">
        <v>44441</v>
      </c>
      <c r="E203" s="16" t="s">
        <v>1712</v>
      </c>
      <c r="F203" s="16" t="s">
        <v>1713</v>
      </c>
      <c r="G203" s="16" t="s">
        <v>1714</v>
      </c>
      <c r="H203" s="17">
        <v>1.35</v>
      </c>
      <c r="I203" s="102">
        <v>4</v>
      </c>
      <c r="J203" s="121"/>
    </row>
    <row r="204" spans="1:10" ht="12.75" x14ac:dyDescent="0.2">
      <c r="A204" s="16" t="s">
        <v>1709</v>
      </c>
      <c r="B204" s="16" t="s">
        <v>2010</v>
      </c>
      <c r="C204" s="16" t="s">
        <v>2011</v>
      </c>
      <c r="D204" s="19">
        <v>44469</v>
      </c>
      <c r="E204" s="16" t="s">
        <v>1748</v>
      </c>
      <c r="F204" s="16" t="s">
        <v>1713</v>
      </c>
      <c r="G204" s="16" t="s">
        <v>1714</v>
      </c>
      <c r="H204" s="17">
        <v>0.6</v>
      </c>
      <c r="I204" s="102">
        <v>4</v>
      </c>
      <c r="J204" s="121"/>
    </row>
    <row r="205" spans="1:10" ht="12.75" x14ac:dyDescent="0.2">
      <c r="A205" s="16" t="s">
        <v>1709</v>
      </c>
      <c r="B205" s="16" t="s">
        <v>2010</v>
      </c>
      <c r="C205" s="16" t="s">
        <v>2011</v>
      </c>
      <c r="D205" s="19">
        <v>44469</v>
      </c>
      <c r="E205" s="16" t="s">
        <v>1864</v>
      </c>
      <c r="F205" s="16" t="s">
        <v>1713</v>
      </c>
      <c r="G205" s="16" t="s">
        <v>1714</v>
      </c>
      <c r="H205" s="17">
        <v>11</v>
      </c>
      <c r="I205" s="102">
        <v>4</v>
      </c>
      <c r="J205" s="121"/>
    </row>
    <row r="206" spans="1:10" ht="22.5" x14ac:dyDescent="0.2">
      <c r="A206" s="16" t="s">
        <v>1709</v>
      </c>
      <c r="B206" s="16" t="s">
        <v>2012</v>
      </c>
      <c r="C206" s="16" t="s">
        <v>2013</v>
      </c>
      <c r="D206" s="19">
        <v>44442</v>
      </c>
      <c r="E206" s="16" t="s">
        <v>2014</v>
      </c>
      <c r="F206" s="16" t="s">
        <v>1752</v>
      </c>
      <c r="G206" s="16" t="s">
        <v>1753</v>
      </c>
      <c r="H206" s="17">
        <v>554</v>
      </c>
      <c r="I206" s="102">
        <v>3</v>
      </c>
      <c r="J206" s="121"/>
    </row>
    <row r="207" spans="1:10" ht="12.75" x14ac:dyDescent="0.2">
      <c r="A207" s="16" t="s">
        <v>1709</v>
      </c>
      <c r="B207" s="16" t="s">
        <v>2015</v>
      </c>
      <c r="C207" s="16" t="s">
        <v>2016</v>
      </c>
      <c r="D207" s="19">
        <v>44442</v>
      </c>
      <c r="E207" s="16" t="s">
        <v>2017</v>
      </c>
      <c r="F207" s="16" t="s">
        <v>2018</v>
      </c>
      <c r="G207" s="16" t="s">
        <v>2019</v>
      </c>
      <c r="H207" s="17">
        <v>2000</v>
      </c>
      <c r="I207" s="102">
        <v>3</v>
      </c>
      <c r="J207" s="121"/>
    </row>
    <row r="208" spans="1:10" ht="22.5" x14ac:dyDescent="0.2">
      <c r="A208" s="16" t="s">
        <v>1709</v>
      </c>
      <c r="B208" s="16" t="s">
        <v>2020</v>
      </c>
      <c r="C208" s="16" t="s">
        <v>2021</v>
      </c>
      <c r="D208" s="19">
        <v>44481</v>
      </c>
      <c r="E208" s="16" t="s">
        <v>2022</v>
      </c>
      <c r="F208" s="16" t="s">
        <v>2023</v>
      </c>
      <c r="G208" s="16" t="s">
        <v>2024</v>
      </c>
      <c r="H208" s="17">
        <v>173.09</v>
      </c>
      <c r="I208" s="102">
        <v>3</v>
      </c>
      <c r="J208" s="121"/>
    </row>
    <row r="209" spans="1:10" ht="22.5" x14ac:dyDescent="0.2">
      <c r="A209" s="16" t="s">
        <v>1709</v>
      </c>
      <c r="B209" s="16" t="s">
        <v>2025</v>
      </c>
      <c r="C209" s="16" t="s">
        <v>2026</v>
      </c>
      <c r="D209" s="19">
        <v>44481</v>
      </c>
      <c r="E209" s="16" t="s">
        <v>2027</v>
      </c>
      <c r="F209" s="16" t="s">
        <v>2023</v>
      </c>
      <c r="G209" s="16" t="s">
        <v>2024</v>
      </c>
      <c r="H209" s="17">
        <v>3.23</v>
      </c>
      <c r="I209" s="102">
        <v>3</v>
      </c>
      <c r="J209" s="121"/>
    </row>
    <row r="210" spans="1:10" ht="22.5" x14ac:dyDescent="0.2">
      <c r="A210" s="16" t="s">
        <v>1709</v>
      </c>
      <c r="B210" s="16" t="s">
        <v>2028</v>
      </c>
      <c r="C210" s="16" t="s">
        <v>2029</v>
      </c>
      <c r="D210" s="19">
        <v>44473</v>
      </c>
      <c r="E210" s="16" t="s">
        <v>2030</v>
      </c>
      <c r="F210" s="16" t="s">
        <v>1752</v>
      </c>
      <c r="G210" s="16" t="s">
        <v>1753</v>
      </c>
      <c r="H210" s="17">
        <v>554</v>
      </c>
      <c r="I210" s="102">
        <v>3</v>
      </c>
      <c r="J210" s="121"/>
    </row>
    <row r="211" spans="1:10" ht="12.75" x14ac:dyDescent="0.2">
      <c r="A211" s="16" t="s">
        <v>1709</v>
      </c>
      <c r="B211" s="16" t="s">
        <v>2031</v>
      </c>
      <c r="C211" s="16" t="s">
        <v>2032</v>
      </c>
      <c r="D211" s="19">
        <v>44477</v>
      </c>
      <c r="E211" s="16" t="s">
        <v>1959</v>
      </c>
      <c r="F211" s="16" t="s">
        <v>2033</v>
      </c>
      <c r="G211" s="16" t="s">
        <v>2034</v>
      </c>
      <c r="H211" s="17">
        <v>32.729999999999997</v>
      </c>
      <c r="I211" s="102">
        <v>4</v>
      </c>
      <c r="J211" s="121"/>
    </row>
    <row r="212" spans="1:10" ht="12.75" x14ac:dyDescent="0.2">
      <c r="A212" s="16" t="s">
        <v>1709</v>
      </c>
      <c r="B212" s="16" t="s">
        <v>2035</v>
      </c>
      <c r="C212" s="16" t="s">
        <v>2036</v>
      </c>
      <c r="D212" s="19">
        <v>44477</v>
      </c>
      <c r="E212" s="16" t="s">
        <v>2037</v>
      </c>
      <c r="F212" s="16" t="s">
        <v>2038</v>
      </c>
      <c r="G212" s="16" t="s">
        <v>2039</v>
      </c>
      <c r="H212" s="17">
        <v>35.700000000000003</v>
      </c>
      <c r="I212" s="102">
        <v>4</v>
      </c>
      <c r="J212" s="121"/>
    </row>
    <row r="213" spans="1:10" ht="22.5" x14ac:dyDescent="0.2">
      <c r="A213" s="16" t="s">
        <v>1709</v>
      </c>
      <c r="B213" s="16" t="s">
        <v>2040</v>
      </c>
      <c r="C213" s="16" t="s">
        <v>2041</v>
      </c>
      <c r="D213" s="19">
        <v>44487</v>
      </c>
      <c r="E213" s="16" t="s">
        <v>2042</v>
      </c>
      <c r="F213" s="16" t="s">
        <v>1723</v>
      </c>
      <c r="G213" s="16" t="s">
        <v>1724</v>
      </c>
      <c r="H213" s="17">
        <v>73.260000000000005</v>
      </c>
      <c r="I213" s="102">
        <v>4</v>
      </c>
      <c r="J213" s="121"/>
    </row>
    <row r="214" spans="1:10" ht="22.5" x14ac:dyDescent="0.2">
      <c r="A214" s="16" t="s">
        <v>1709</v>
      </c>
      <c r="B214" s="16" t="s">
        <v>2043</v>
      </c>
      <c r="C214" s="16" t="s">
        <v>2044</v>
      </c>
      <c r="D214" s="19">
        <v>44487</v>
      </c>
      <c r="E214" s="16" t="s">
        <v>1997</v>
      </c>
      <c r="F214" s="16" t="s">
        <v>1723</v>
      </c>
      <c r="G214" s="16" t="s">
        <v>1724</v>
      </c>
      <c r="H214" s="17">
        <v>58.01</v>
      </c>
      <c r="I214" s="102">
        <v>4</v>
      </c>
      <c r="J214" s="121"/>
    </row>
    <row r="215" spans="1:10" ht="33.75" x14ac:dyDescent="0.2">
      <c r="A215" s="16" t="s">
        <v>1709</v>
      </c>
      <c r="B215" s="16" t="s">
        <v>2045</v>
      </c>
      <c r="C215" s="16" t="s">
        <v>2046</v>
      </c>
      <c r="D215" s="19">
        <v>44487</v>
      </c>
      <c r="E215" s="16" t="s">
        <v>2047</v>
      </c>
      <c r="F215" s="16" t="s">
        <v>1723</v>
      </c>
      <c r="G215" s="16" t="s">
        <v>1724</v>
      </c>
      <c r="H215" s="17">
        <v>183.16</v>
      </c>
      <c r="I215" s="102">
        <v>4</v>
      </c>
      <c r="J215" s="121"/>
    </row>
    <row r="216" spans="1:10" ht="33.75" x14ac:dyDescent="0.2">
      <c r="A216" s="16" t="s">
        <v>1709</v>
      </c>
      <c r="B216" s="16" t="s">
        <v>2049</v>
      </c>
      <c r="C216" s="16" t="s">
        <v>2026</v>
      </c>
      <c r="D216" s="19">
        <v>44485</v>
      </c>
      <c r="E216" s="16" t="s">
        <v>2050</v>
      </c>
      <c r="F216" s="16" t="s">
        <v>1773</v>
      </c>
      <c r="G216" s="16" t="s">
        <v>1774</v>
      </c>
      <c r="H216" s="17">
        <v>80</v>
      </c>
      <c r="I216" s="102">
        <v>4</v>
      </c>
      <c r="J216" s="121"/>
    </row>
    <row r="217" spans="1:10" ht="33.75" x14ac:dyDescent="0.2">
      <c r="A217" s="16" t="s">
        <v>1709</v>
      </c>
      <c r="B217" s="16" t="s">
        <v>2051</v>
      </c>
      <c r="C217" s="16" t="s">
        <v>2026</v>
      </c>
      <c r="D217" s="19">
        <v>44498</v>
      </c>
      <c r="E217" s="16" t="s">
        <v>2052</v>
      </c>
      <c r="F217" s="16" t="s">
        <v>1773</v>
      </c>
      <c r="G217" s="16" t="s">
        <v>1774</v>
      </c>
      <c r="H217" s="17">
        <v>80</v>
      </c>
      <c r="I217" s="102">
        <v>4</v>
      </c>
      <c r="J217" s="121"/>
    </row>
    <row r="218" spans="1:10" ht="22.5" x14ac:dyDescent="0.2">
      <c r="A218" s="16" t="s">
        <v>1709</v>
      </c>
      <c r="B218" s="16" t="s">
        <v>2053</v>
      </c>
      <c r="C218" s="16" t="s">
        <v>2054</v>
      </c>
      <c r="D218" s="19">
        <v>44485</v>
      </c>
      <c r="E218" s="16" t="s">
        <v>2055</v>
      </c>
      <c r="F218" s="16" t="s">
        <v>2056</v>
      </c>
      <c r="G218" s="16" t="s">
        <v>2057</v>
      </c>
      <c r="H218" s="17">
        <v>84.99</v>
      </c>
      <c r="I218" s="102">
        <v>4</v>
      </c>
      <c r="J218" s="121"/>
    </row>
    <row r="219" spans="1:10" ht="12.75" x14ac:dyDescent="0.2">
      <c r="A219" s="16" t="s">
        <v>1709</v>
      </c>
      <c r="B219" s="16" t="s">
        <v>2058</v>
      </c>
      <c r="C219" s="16" t="s">
        <v>2059</v>
      </c>
      <c r="D219" s="19">
        <v>44491</v>
      </c>
      <c r="E219" s="16" t="s">
        <v>2060</v>
      </c>
      <c r="F219" s="16" t="s">
        <v>1728</v>
      </c>
      <c r="G219" s="16" t="s">
        <v>1729</v>
      </c>
      <c r="H219" s="17">
        <v>20.5</v>
      </c>
      <c r="I219" s="102">
        <v>4</v>
      </c>
      <c r="J219" s="121"/>
    </row>
    <row r="220" spans="1:10" ht="22.5" x14ac:dyDescent="0.2">
      <c r="A220" s="16" t="s">
        <v>1709</v>
      </c>
      <c r="B220" s="16" t="s">
        <v>2061</v>
      </c>
      <c r="C220" s="16" t="s">
        <v>2062</v>
      </c>
      <c r="D220" s="19">
        <v>44477</v>
      </c>
      <c r="E220" s="16" t="s">
        <v>2063</v>
      </c>
      <c r="F220" s="16" t="s">
        <v>1736</v>
      </c>
      <c r="G220" s="16" t="s">
        <v>1737</v>
      </c>
      <c r="H220" s="17">
        <v>24</v>
      </c>
      <c r="I220" s="102">
        <v>4</v>
      </c>
      <c r="J220" s="121"/>
    </row>
    <row r="221" spans="1:10" ht="12.75" x14ac:dyDescent="0.2">
      <c r="A221" s="16" t="s">
        <v>1709</v>
      </c>
      <c r="B221" s="16" t="s">
        <v>2064</v>
      </c>
      <c r="C221" s="16" t="s">
        <v>2065</v>
      </c>
      <c r="D221" s="19">
        <v>44477</v>
      </c>
      <c r="E221" s="16" t="s">
        <v>2066</v>
      </c>
      <c r="F221" s="16" t="s">
        <v>2067</v>
      </c>
      <c r="G221" s="16" t="s">
        <v>599</v>
      </c>
      <c r="H221" s="17">
        <v>1.85</v>
      </c>
      <c r="I221" s="102">
        <v>4</v>
      </c>
      <c r="J221" s="121"/>
    </row>
    <row r="222" spans="1:10" ht="12.75" x14ac:dyDescent="0.2">
      <c r="A222" s="16" t="s">
        <v>1709</v>
      </c>
      <c r="B222" s="16" t="s">
        <v>2068</v>
      </c>
      <c r="C222" s="16" t="s">
        <v>2069</v>
      </c>
      <c r="D222" s="19">
        <v>44473</v>
      </c>
      <c r="E222" s="16" t="s">
        <v>2070</v>
      </c>
      <c r="F222" s="16" t="s">
        <v>1744</v>
      </c>
      <c r="G222" s="16" t="s">
        <v>1745</v>
      </c>
      <c r="H222" s="17">
        <v>150</v>
      </c>
      <c r="I222" s="102">
        <v>4</v>
      </c>
      <c r="J222" s="121"/>
    </row>
    <row r="223" spans="1:10" ht="12.75" x14ac:dyDescent="0.2">
      <c r="A223" s="16" t="s">
        <v>1709</v>
      </c>
      <c r="B223" s="16" t="s">
        <v>2071</v>
      </c>
      <c r="C223" s="16" t="s">
        <v>2026</v>
      </c>
      <c r="D223" s="19">
        <v>44470</v>
      </c>
      <c r="E223" s="16" t="s">
        <v>1712</v>
      </c>
      <c r="F223" s="16" t="s">
        <v>1713</v>
      </c>
      <c r="G223" s="16" t="s">
        <v>1714</v>
      </c>
      <c r="H223" s="17">
        <v>1.65</v>
      </c>
      <c r="I223" s="102">
        <v>4</v>
      </c>
      <c r="J223" s="121"/>
    </row>
    <row r="224" spans="1:10" ht="12.75" x14ac:dyDescent="0.2">
      <c r="A224" s="16" t="s">
        <v>1709</v>
      </c>
      <c r="B224" s="16" t="s">
        <v>2071</v>
      </c>
      <c r="C224" s="16" t="s">
        <v>2026</v>
      </c>
      <c r="D224" s="19">
        <v>44473</v>
      </c>
      <c r="E224" s="16" t="s">
        <v>1748</v>
      </c>
      <c r="F224" s="16" t="s">
        <v>1713</v>
      </c>
      <c r="G224" s="16" t="s">
        <v>1714</v>
      </c>
      <c r="H224" s="17">
        <v>3.5</v>
      </c>
      <c r="I224" s="102">
        <v>4</v>
      </c>
      <c r="J224" s="121"/>
    </row>
    <row r="225" spans="1:10" ht="12.75" x14ac:dyDescent="0.2">
      <c r="A225" s="16" t="s">
        <v>1709</v>
      </c>
      <c r="B225" s="16" t="s">
        <v>2071</v>
      </c>
      <c r="C225" s="16" t="s">
        <v>2026</v>
      </c>
      <c r="D225" s="19">
        <v>44481</v>
      </c>
      <c r="E225" s="16" t="s">
        <v>1788</v>
      </c>
      <c r="F225" s="16" t="s">
        <v>1713</v>
      </c>
      <c r="G225" s="16" t="s">
        <v>1714</v>
      </c>
      <c r="H225" s="17">
        <v>21.42</v>
      </c>
      <c r="I225" s="102">
        <v>4</v>
      </c>
      <c r="J225" s="121"/>
    </row>
    <row r="226" spans="1:10" ht="12.75" x14ac:dyDescent="0.2">
      <c r="A226" s="16" t="s">
        <v>1709</v>
      </c>
      <c r="B226" s="16" t="s">
        <v>2071</v>
      </c>
      <c r="C226" s="16" t="s">
        <v>2026</v>
      </c>
      <c r="D226" s="19">
        <v>44488</v>
      </c>
      <c r="E226" s="16" t="s">
        <v>1748</v>
      </c>
      <c r="F226" s="16" t="s">
        <v>1713</v>
      </c>
      <c r="G226" s="16" t="s">
        <v>1714</v>
      </c>
      <c r="H226" s="17">
        <v>3.5</v>
      </c>
      <c r="I226" s="102">
        <v>4</v>
      </c>
      <c r="J226" s="121"/>
    </row>
    <row r="227" spans="1:10" ht="12.75" x14ac:dyDescent="0.2">
      <c r="A227" s="16" t="s">
        <v>1709</v>
      </c>
      <c r="B227" s="16" t="s">
        <v>2071</v>
      </c>
      <c r="C227" s="16" t="s">
        <v>2026</v>
      </c>
      <c r="D227" s="19">
        <v>44500</v>
      </c>
      <c r="E227" s="16" t="s">
        <v>1864</v>
      </c>
      <c r="F227" s="16" t="s">
        <v>1713</v>
      </c>
      <c r="G227" s="16" t="s">
        <v>1714</v>
      </c>
      <c r="H227" s="17">
        <v>11</v>
      </c>
      <c r="I227" s="102">
        <v>4</v>
      </c>
      <c r="J227" s="121"/>
    </row>
    <row r="228" spans="1:10" ht="12.75" x14ac:dyDescent="0.2">
      <c r="A228" s="16" t="s">
        <v>1709</v>
      </c>
      <c r="B228" s="16" t="s">
        <v>2072</v>
      </c>
      <c r="C228" s="16" t="s">
        <v>2073</v>
      </c>
      <c r="D228" s="19">
        <v>44477</v>
      </c>
      <c r="E228" s="16" t="s">
        <v>2074</v>
      </c>
      <c r="F228" s="16" t="s">
        <v>2075</v>
      </c>
      <c r="G228" s="16" t="s">
        <v>2076</v>
      </c>
      <c r="H228" s="17">
        <v>160.54</v>
      </c>
      <c r="I228" s="102">
        <v>5</v>
      </c>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ht="12.75" x14ac:dyDescent="0.2">
      <c r="A4487" s="16"/>
      <c r="B4487" s="16"/>
      <c r="C4487" s="16"/>
      <c r="D4487" s="19"/>
      <c r="E4487" s="16"/>
      <c r="F4487" s="16"/>
      <c r="G4487" s="16"/>
      <c r="H4487" s="17"/>
      <c r="I4487" s="102"/>
      <c r="J4487" s="121"/>
    </row>
    <row r="4488" spans="1:10" ht="12.75" x14ac:dyDescent="0.2">
      <c r="A4488" s="16"/>
      <c r="B4488" s="16"/>
      <c r="C4488" s="16"/>
      <c r="D4488" s="19"/>
      <c r="E4488" s="16"/>
      <c r="F4488" s="16"/>
      <c r="G4488" s="16"/>
      <c r="H4488" s="17"/>
      <c r="I4488" s="102"/>
      <c r="J4488" s="121"/>
    </row>
    <row r="4489" spans="1:10" ht="12.75" x14ac:dyDescent="0.2">
      <c r="A4489" s="16"/>
      <c r="B4489" s="16"/>
      <c r="C4489" s="16"/>
      <c r="D4489" s="19"/>
      <c r="E4489" s="16"/>
      <c r="F4489" s="16"/>
      <c r="G4489" s="16"/>
      <c r="H4489" s="17"/>
      <c r="I4489" s="102"/>
      <c r="J4489" s="121"/>
    </row>
    <row r="4490" spans="1:10" ht="12.75" x14ac:dyDescent="0.2">
      <c r="A4490" s="16"/>
      <c r="B4490" s="16"/>
      <c r="C4490" s="16"/>
      <c r="D4490" s="19"/>
      <c r="E4490" s="16"/>
      <c r="F4490" s="16"/>
      <c r="G4490" s="16"/>
      <c r="H4490" s="17"/>
      <c r="I4490" s="102"/>
      <c r="J4490" s="121"/>
    </row>
    <row r="4491" spans="1:10" ht="12.75" x14ac:dyDescent="0.2">
      <c r="A4491" s="16"/>
      <c r="B4491" s="16"/>
      <c r="C4491" s="16"/>
      <c r="D4491" s="19"/>
      <c r="E4491" s="16"/>
      <c r="F4491" s="16"/>
      <c r="G4491" s="16"/>
      <c r="H4491" s="17"/>
      <c r="I4491" s="102"/>
      <c r="J4491" s="121"/>
    </row>
    <row r="4492" spans="1:10" ht="12.75" x14ac:dyDescent="0.2">
      <c r="A4492" s="16"/>
      <c r="B4492" s="16"/>
      <c r="C4492" s="16"/>
      <c r="D4492" s="19"/>
      <c r="E4492" s="16"/>
      <c r="F4492" s="16"/>
      <c r="G4492" s="16"/>
      <c r="H4492" s="17"/>
      <c r="I4492" s="102"/>
      <c r="J4492" s="121"/>
    </row>
    <row r="4493" spans="1:10" ht="12.75" x14ac:dyDescent="0.2">
      <c r="A4493" s="16"/>
      <c r="B4493" s="16"/>
      <c r="C4493" s="16"/>
      <c r="D4493" s="19"/>
      <c r="E4493" s="16"/>
      <c r="F4493" s="16"/>
      <c r="G4493" s="16"/>
      <c r="H4493" s="17"/>
      <c r="I4493" s="102"/>
      <c r="J4493" s="121"/>
    </row>
    <row r="4494" spans="1:10" ht="12.75" x14ac:dyDescent="0.2">
      <c r="A4494" s="16"/>
      <c r="B4494" s="16"/>
      <c r="C4494" s="16"/>
      <c r="D4494" s="19"/>
      <c r="E4494" s="16"/>
      <c r="F4494" s="16"/>
      <c r="G4494" s="16"/>
      <c r="H4494" s="17"/>
      <c r="I4494" s="102"/>
      <c r="J4494" s="121"/>
    </row>
    <row r="4495" spans="1:10" ht="12.75" x14ac:dyDescent="0.2">
      <c r="A4495" s="16"/>
      <c r="B4495" s="16"/>
      <c r="C4495" s="16"/>
      <c r="D4495" s="19"/>
      <c r="E4495" s="16"/>
      <c r="F4495" s="16"/>
      <c r="G4495" s="16"/>
      <c r="H4495" s="17"/>
      <c r="I4495" s="102"/>
      <c r="J4495" s="121"/>
    </row>
    <row r="4496" spans="1:10" ht="12.75" x14ac:dyDescent="0.2">
      <c r="A4496" s="16"/>
      <c r="B4496" s="16"/>
      <c r="C4496" s="16"/>
      <c r="D4496" s="19"/>
      <c r="E4496" s="16"/>
      <c r="F4496" s="16"/>
      <c r="G4496" s="16"/>
      <c r="H4496" s="17"/>
      <c r="I4496" s="102"/>
      <c r="J4496" s="121"/>
    </row>
    <row r="4497" spans="1:10" ht="12.75" x14ac:dyDescent="0.2">
      <c r="A4497" s="16"/>
      <c r="B4497" s="16"/>
      <c r="C4497" s="16"/>
      <c r="D4497" s="19"/>
      <c r="E4497" s="16"/>
      <c r="F4497" s="16"/>
      <c r="G4497" s="16"/>
      <c r="H4497" s="17"/>
      <c r="I4497" s="102"/>
      <c r="J4497" s="121"/>
    </row>
    <row r="4498" spans="1:10" ht="12.75" x14ac:dyDescent="0.2">
      <c r="A4498" s="16"/>
      <c r="B4498" s="16"/>
      <c r="C4498" s="16"/>
      <c r="D4498" s="19"/>
      <c r="E4498" s="16"/>
      <c r="F4498" s="16"/>
      <c r="G4498" s="16"/>
      <c r="H4498" s="17"/>
      <c r="I4498" s="102"/>
      <c r="J4498" s="121"/>
    </row>
    <row r="4499" spans="1:10" ht="12.75" x14ac:dyDescent="0.2">
      <c r="A4499" s="16"/>
      <c r="B4499" s="16"/>
      <c r="C4499" s="16"/>
      <c r="D4499" s="19"/>
      <c r="E4499" s="16"/>
      <c r="F4499" s="16"/>
      <c r="G4499" s="16"/>
      <c r="H4499" s="17"/>
      <c r="I4499" s="102"/>
      <c r="J4499" s="121"/>
    </row>
    <row r="4500" spans="1:10" ht="12.75" x14ac:dyDescent="0.2">
      <c r="A4500" s="16"/>
      <c r="B4500" s="16"/>
      <c r="C4500" s="16"/>
      <c r="D4500" s="19"/>
      <c r="E4500" s="16"/>
      <c r="F4500" s="16"/>
      <c r="G4500" s="16"/>
      <c r="H4500" s="17"/>
      <c r="I4500" s="102"/>
      <c r="J4500" s="121"/>
    </row>
    <row r="4501" spans="1:10" ht="12.75" x14ac:dyDescent="0.2">
      <c r="A4501" s="16"/>
      <c r="B4501" s="16"/>
      <c r="C4501" s="16"/>
      <c r="D4501" s="19"/>
      <c r="E4501" s="16"/>
      <c r="F4501" s="16"/>
      <c r="G4501" s="16"/>
      <c r="H4501" s="17"/>
      <c r="I4501" s="102"/>
      <c r="J4501" s="121"/>
    </row>
    <row r="4502" spans="1:10" ht="12.75" x14ac:dyDescent="0.2">
      <c r="A4502" s="16"/>
      <c r="B4502" s="16"/>
      <c r="C4502" s="16"/>
      <c r="D4502" s="19"/>
      <c r="E4502" s="16"/>
      <c r="F4502" s="16"/>
      <c r="G4502" s="16"/>
      <c r="H4502" s="17"/>
      <c r="I4502" s="102"/>
      <c r="J4502" s="121"/>
    </row>
    <row r="4503" spans="1:10" ht="12.75" x14ac:dyDescent="0.2">
      <c r="A4503" s="16"/>
      <c r="B4503" s="16"/>
      <c r="C4503" s="16"/>
      <c r="D4503" s="19"/>
      <c r="E4503" s="16"/>
      <c r="F4503" s="16"/>
      <c r="G4503" s="16"/>
      <c r="H4503" s="17"/>
      <c r="I4503" s="102"/>
      <c r="J4503" s="121"/>
    </row>
    <row r="4504" spans="1:10" ht="12.75" x14ac:dyDescent="0.2">
      <c r="A4504" s="16"/>
      <c r="B4504" s="16"/>
      <c r="C4504" s="16"/>
      <c r="D4504" s="19"/>
      <c r="E4504" s="16"/>
      <c r="F4504" s="16"/>
      <c r="G4504" s="16"/>
      <c r="H4504" s="17"/>
      <c r="I4504" s="102"/>
      <c r="J4504" s="121"/>
    </row>
    <row r="4505" spans="1:10" ht="12.75" x14ac:dyDescent="0.2">
      <c r="A4505" s="16"/>
      <c r="B4505" s="16"/>
      <c r="C4505" s="16"/>
      <c r="D4505" s="19"/>
      <c r="E4505" s="16"/>
      <c r="F4505" s="16"/>
      <c r="G4505" s="16"/>
      <c r="H4505" s="17"/>
      <c r="I4505" s="102"/>
      <c r="J4505" s="121"/>
    </row>
    <row r="4506" spans="1:10" ht="12.75" x14ac:dyDescent="0.2">
      <c r="A4506" s="16"/>
      <c r="B4506" s="16"/>
      <c r="C4506" s="16"/>
      <c r="D4506" s="19"/>
      <c r="E4506" s="16"/>
      <c r="F4506" s="16"/>
      <c r="G4506" s="16"/>
      <c r="H4506" s="17"/>
      <c r="I4506" s="102"/>
      <c r="J4506" s="121"/>
    </row>
    <row r="4507" spans="1:10" ht="12.75" x14ac:dyDescent="0.2">
      <c r="A4507" s="16"/>
      <c r="B4507" s="16"/>
      <c r="C4507" s="16"/>
      <c r="D4507" s="19"/>
      <c r="E4507" s="16"/>
      <c r="F4507" s="16"/>
      <c r="G4507" s="16"/>
      <c r="H4507" s="17"/>
      <c r="I4507" s="102"/>
      <c r="J4507" s="121"/>
    </row>
    <row r="4508" spans="1:10" ht="12.75" x14ac:dyDescent="0.2">
      <c r="A4508" s="16"/>
      <c r="B4508" s="16"/>
      <c r="C4508" s="16"/>
      <c r="D4508" s="19"/>
      <c r="E4508" s="16"/>
      <c r="F4508" s="16"/>
      <c r="G4508" s="16"/>
      <c r="H4508" s="17"/>
      <c r="I4508" s="102"/>
      <c r="J4508" s="121"/>
    </row>
    <row r="4509" spans="1:10" ht="12.75" x14ac:dyDescent="0.2">
      <c r="A4509" s="16"/>
      <c r="B4509" s="16"/>
      <c r="C4509" s="16"/>
      <c r="D4509" s="19"/>
      <c r="E4509" s="16"/>
      <c r="F4509" s="16"/>
      <c r="G4509" s="16"/>
      <c r="H4509" s="17"/>
      <c r="I4509" s="102"/>
      <c r="J4509" s="121"/>
    </row>
    <row r="4510" spans="1:10" x14ac:dyDescent="0.2">
      <c r="A4510" s="16"/>
      <c r="B4510" s="16"/>
      <c r="C4510" s="16"/>
      <c r="D4510" s="19"/>
      <c r="E4510" s="16"/>
      <c r="F4510" s="16"/>
      <c r="G4510" s="16"/>
      <c r="H4510" s="17"/>
      <c r="I4510" s="102"/>
    </row>
    <row r="4511" spans="1:10" x14ac:dyDescent="0.2">
      <c r="A4511" s="16"/>
      <c r="B4511" s="16"/>
      <c r="C4511" s="16"/>
      <c r="D4511" s="19"/>
      <c r="E4511" s="16"/>
      <c r="F4511" s="16"/>
      <c r="G4511" s="16"/>
      <c r="H4511" s="17"/>
      <c r="I4511" s="102"/>
    </row>
    <row r="4512" spans="1:10"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row r="5001" spans="1:9" x14ac:dyDescent="0.2">
      <c r="A5001" s="16"/>
      <c r="B5001" s="16"/>
      <c r="C5001" s="16"/>
      <c r="D5001" s="19"/>
      <c r="E5001" s="16"/>
      <c r="F5001" s="16"/>
      <c r="G5001" s="16"/>
      <c r="H5001" s="17"/>
      <c r="I5001" s="102"/>
    </row>
    <row r="5002" spans="1:9" x14ac:dyDescent="0.2">
      <c r="A5002" s="16"/>
      <c r="B5002" s="16"/>
      <c r="C5002" s="16"/>
      <c r="D5002" s="19"/>
      <c r="E5002" s="16"/>
      <c r="F5002" s="16"/>
      <c r="G5002" s="16"/>
      <c r="H5002" s="17"/>
      <c r="I5002" s="102"/>
    </row>
    <row r="5003" spans="1:9" x14ac:dyDescent="0.2">
      <c r="A5003" s="16"/>
      <c r="B5003" s="16"/>
      <c r="C5003" s="16"/>
      <c r="D5003" s="19"/>
      <c r="E5003" s="16"/>
      <c r="F5003" s="16"/>
      <c r="G5003" s="16"/>
      <c r="H5003" s="17"/>
      <c r="I5003" s="102"/>
    </row>
    <row r="5004" spans="1:9" x14ac:dyDescent="0.2">
      <c r="A5004" s="16"/>
      <c r="B5004" s="16"/>
      <c r="C5004" s="16"/>
      <c r="D5004" s="19"/>
      <c r="E5004" s="16"/>
      <c r="F5004" s="16"/>
      <c r="G5004" s="16"/>
      <c r="H5004" s="17"/>
      <c r="I5004" s="102"/>
    </row>
    <row r="5005" spans="1:9" x14ac:dyDescent="0.2">
      <c r="A5005" s="16"/>
      <c r="B5005" s="16"/>
      <c r="C5005" s="16"/>
      <c r="D5005" s="19"/>
      <c r="E5005" s="16"/>
      <c r="F5005" s="16"/>
      <c r="G5005" s="16"/>
      <c r="H5005" s="17"/>
      <c r="I5005" s="102"/>
    </row>
    <row r="5006" spans="1:9" x14ac:dyDescent="0.2">
      <c r="A5006" s="16"/>
      <c r="B5006" s="16"/>
      <c r="C5006" s="16"/>
      <c r="D5006" s="19"/>
      <c r="E5006" s="16"/>
      <c r="F5006" s="16"/>
      <c r="G5006" s="16"/>
      <c r="H5006" s="17"/>
      <c r="I5006" s="102"/>
    </row>
    <row r="5007" spans="1:9" x14ac:dyDescent="0.2">
      <c r="A5007" s="16"/>
      <c r="B5007" s="16"/>
      <c r="C5007" s="16"/>
      <c r="D5007" s="19"/>
      <c r="E5007" s="16"/>
      <c r="F5007" s="16"/>
      <c r="G5007" s="16"/>
      <c r="H5007" s="17"/>
      <c r="I5007" s="102"/>
    </row>
    <row r="5008" spans="1:9" x14ac:dyDescent="0.2">
      <c r="A5008" s="16"/>
      <c r="B5008" s="16"/>
      <c r="C5008" s="16"/>
      <c r="D5008" s="19"/>
      <c r="E5008" s="16"/>
      <c r="F5008" s="16"/>
      <c r="G5008" s="16"/>
      <c r="H5008" s="17"/>
      <c r="I5008" s="102"/>
    </row>
    <row r="5009" spans="1:9" x14ac:dyDescent="0.2">
      <c r="A5009" s="16"/>
      <c r="B5009" s="16"/>
      <c r="C5009" s="16"/>
      <c r="D5009" s="19"/>
      <c r="E5009" s="16"/>
      <c r="F5009" s="16"/>
      <c r="G5009" s="16"/>
      <c r="H5009" s="17"/>
      <c r="I5009" s="102"/>
    </row>
    <row r="5010" spans="1:9" x14ac:dyDescent="0.2">
      <c r="A5010" s="16"/>
      <c r="B5010" s="16"/>
      <c r="C5010" s="16"/>
      <c r="D5010" s="19"/>
      <c r="E5010" s="16"/>
      <c r="F5010" s="16"/>
      <c r="G5010" s="16"/>
      <c r="H5010" s="17"/>
      <c r="I5010" s="102"/>
    </row>
    <row r="5011" spans="1:9" x14ac:dyDescent="0.2">
      <c r="A5011" s="16"/>
      <c r="B5011" s="16"/>
      <c r="C5011" s="16"/>
      <c r="D5011" s="19"/>
      <c r="E5011" s="16"/>
      <c r="F5011" s="16"/>
      <c r="G5011" s="16"/>
      <c r="H5011" s="17"/>
      <c r="I5011" s="102"/>
    </row>
    <row r="5012" spans="1:9" x14ac:dyDescent="0.2">
      <c r="A5012" s="16"/>
      <c r="B5012" s="16"/>
      <c r="C5012" s="16"/>
      <c r="D5012" s="19"/>
      <c r="E5012" s="16"/>
      <c r="F5012" s="16"/>
      <c r="G5012" s="16"/>
      <c r="H5012" s="17"/>
      <c r="I5012" s="102"/>
    </row>
    <row r="5013" spans="1:9" x14ac:dyDescent="0.2">
      <c r="A5013" s="16"/>
      <c r="B5013" s="16"/>
      <c r="C5013" s="16"/>
      <c r="D5013" s="19"/>
      <c r="E5013" s="16"/>
      <c r="F5013" s="16"/>
      <c r="G5013" s="16"/>
      <c r="H5013" s="17"/>
      <c r="I5013" s="102"/>
    </row>
    <row r="5014" spans="1:9" x14ac:dyDescent="0.2">
      <c r="A5014" s="16"/>
      <c r="B5014" s="16"/>
      <c r="C5014" s="16"/>
      <c r="D5014" s="19"/>
      <c r="E5014" s="16"/>
      <c r="F5014" s="16"/>
      <c r="G5014" s="16"/>
      <c r="H5014" s="17"/>
      <c r="I5014" s="102"/>
    </row>
    <row r="5015" spans="1:9" x14ac:dyDescent="0.2">
      <c r="A5015" s="16"/>
      <c r="B5015" s="16"/>
      <c r="C5015" s="16"/>
      <c r="D5015" s="19"/>
      <c r="E5015" s="16"/>
      <c r="F5015" s="16"/>
      <c r="G5015" s="16"/>
      <c r="H5015" s="17"/>
      <c r="I5015" s="102"/>
    </row>
    <row r="5016" spans="1:9" x14ac:dyDescent="0.2">
      <c r="A5016" s="16"/>
      <c r="B5016" s="16"/>
      <c r="C5016" s="16"/>
      <c r="D5016" s="19"/>
      <c r="E5016" s="16"/>
      <c r="F5016" s="16"/>
      <c r="G5016" s="16"/>
      <c r="H5016" s="17"/>
      <c r="I5016" s="102"/>
    </row>
    <row r="5017" spans="1:9" x14ac:dyDescent="0.2">
      <c r="A5017" s="16"/>
      <c r="B5017" s="16"/>
      <c r="C5017" s="16"/>
      <c r="D5017" s="19"/>
      <c r="E5017" s="16"/>
      <c r="F5017" s="16"/>
      <c r="G5017" s="16"/>
      <c r="H5017" s="17"/>
      <c r="I5017" s="102"/>
    </row>
    <row r="5018" spans="1:9" x14ac:dyDescent="0.2">
      <c r="A5018" s="16"/>
      <c r="B5018" s="16"/>
      <c r="C5018" s="16"/>
      <c r="D5018" s="19"/>
      <c r="E5018" s="16"/>
      <c r="F5018" s="16"/>
      <c r="G5018" s="16"/>
      <c r="H5018" s="17"/>
      <c r="I5018" s="102"/>
    </row>
    <row r="5019" spans="1:9" x14ac:dyDescent="0.2">
      <c r="A5019" s="16"/>
      <c r="B5019" s="16"/>
      <c r="C5019" s="16"/>
      <c r="D5019" s="19"/>
      <c r="E5019" s="16"/>
      <c r="F5019" s="16"/>
      <c r="G5019" s="16"/>
      <c r="H5019" s="17"/>
      <c r="I5019" s="102"/>
    </row>
    <row r="5020" spans="1:9" x14ac:dyDescent="0.2">
      <c r="A5020" s="16"/>
      <c r="B5020" s="16"/>
      <c r="C5020" s="16"/>
      <c r="D5020" s="19"/>
      <c r="E5020" s="16"/>
      <c r="F5020" s="16"/>
      <c r="G5020" s="16"/>
      <c r="H5020" s="17"/>
      <c r="I5020" s="102"/>
    </row>
    <row r="5021" spans="1:9" x14ac:dyDescent="0.2">
      <c r="A5021" s="16"/>
      <c r="B5021" s="16"/>
      <c r="C5021" s="16"/>
      <c r="D5021" s="19"/>
      <c r="E5021" s="16"/>
      <c r="F5021" s="16"/>
      <c r="G5021" s="16"/>
      <c r="H5021" s="17"/>
      <c r="I5021" s="102"/>
    </row>
    <row r="5022" spans="1:9" x14ac:dyDescent="0.2">
      <c r="A5022" s="16"/>
      <c r="B5022" s="16"/>
      <c r="C5022" s="16"/>
      <c r="D5022" s="19"/>
      <c r="E5022" s="16"/>
      <c r="F5022" s="16"/>
      <c r="G5022" s="16"/>
      <c r="H5022" s="17"/>
      <c r="I5022" s="102"/>
    </row>
    <row r="5023" spans="1:9" x14ac:dyDescent="0.2">
      <c r="A5023" s="16"/>
      <c r="B5023" s="16"/>
      <c r="C5023" s="16"/>
      <c r="D5023" s="19"/>
      <c r="E5023" s="16"/>
      <c r="F5023" s="16"/>
      <c r="G5023" s="16"/>
      <c r="H5023" s="17"/>
      <c r="I5023" s="102"/>
    </row>
  </sheetData>
  <sheetCalcPr fullCalcOnLoad="1"/>
  <dataConsolidate/>
  <mergeCells count="5">
    <mergeCell ref="A105:I105"/>
    <mergeCell ref="A100:G100"/>
    <mergeCell ref="H101:I101"/>
    <mergeCell ref="H100:I100"/>
    <mergeCell ref="A101:G101"/>
  </mergeCells>
  <conditionalFormatting sqref="A1080:C1081 A927:I927 A347:I347 A1084:G1089 A929:I1072 B109:I115 B116:D117 H118:I118 B119:I122 B123:D124 H124:I124 B137:D137 B138:E138 B139:D139 H137:I139 B126:I136 A107:A5023 B140:I5023">
    <cfRule type="expression" dxfId="386" priority="360" stopIfTrue="1">
      <formula>$A107&lt;&gt;""</formula>
    </cfRule>
  </conditionalFormatting>
  <conditionalFormatting sqref="E1387:G1387 E1277:F1277 E1279:G1283">
    <cfRule type="expression" dxfId="385" priority="359" stopIfTrue="1">
      <formula>$A1277&lt;&gt;""</formula>
    </cfRule>
  </conditionalFormatting>
  <conditionalFormatting sqref="B4370:C4372">
    <cfRule type="expression" dxfId="384" priority="358" stopIfTrue="1">
      <formula>$A4370&lt;&gt;""</formula>
    </cfRule>
  </conditionalFormatting>
  <conditionalFormatting sqref="E4370:G4372 I4370:I4372">
    <cfRule type="expression" dxfId="383" priority="357" stopIfTrue="1">
      <formula>$A4370&lt;&gt;""</formula>
    </cfRule>
  </conditionalFormatting>
  <conditionalFormatting sqref="A4370:A4372">
    <cfRule type="expression" dxfId="382" priority="356" stopIfTrue="1">
      <formula>$A4370&lt;&gt;""</formula>
    </cfRule>
  </conditionalFormatting>
  <conditionalFormatting sqref="D1679:D4397">
    <cfRule type="expression" dxfId="381" priority="355" stopIfTrue="1">
      <formula>$A1679&lt;&gt;""</formula>
    </cfRule>
  </conditionalFormatting>
  <conditionalFormatting sqref="D4370:D4372">
    <cfRule type="expression" dxfId="380" priority="354" stopIfTrue="1">
      <formula>$A4370&lt;&gt;""</formula>
    </cfRule>
  </conditionalFormatting>
  <conditionalFormatting sqref="H4370:H4372">
    <cfRule type="expression" dxfId="379" priority="353" stopIfTrue="1">
      <formula>$A4370&lt;&gt;""</formula>
    </cfRule>
  </conditionalFormatting>
  <conditionalFormatting sqref="E1073:G1075 B1181:C1183 E1181:I1183 I1160:I1180 A1073:C1075 A1078:C1079 E1078:G1079">
    <cfRule type="expression" dxfId="378" priority="352" stopIfTrue="1">
      <formula>$A1073&lt;&gt;""</formula>
    </cfRule>
  </conditionalFormatting>
  <conditionalFormatting sqref="B1154:C1154">
    <cfRule type="expression" dxfId="377" priority="351" stopIfTrue="1">
      <formula>$A1154&lt;&gt;""</formula>
    </cfRule>
  </conditionalFormatting>
  <conditionalFormatting sqref="E1154:G1154">
    <cfRule type="expression" dxfId="376" priority="350" stopIfTrue="1">
      <formula>$A1154&lt;&gt;""</formula>
    </cfRule>
  </conditionalFormatting>
  <conditionalFormatting sqref="B107:H107 B108:E108">
    <cfRule type="expression" dxfId="375" priority="349" stopIfTrue="1">
      <formula>$A107&lt;&gt;""</formula>
    </cfRule>
  </conditionalFormatting>
  <conditionalFormatting sqref="H1185:I1185">
    <cfRule type="expression" dxfId="374" priority="347" stopIfTrue="1">
      <formula>$A1185&lt;&gt;""</formula>
    </cfRule>
  </conditionalFormatting>
  <conditionalFormatting sqref="E107:F107 E108">
    <cfRule type="expression" dxfId="373" priority="345" stopIfTrue="1">
      <formula>$A107&lt;&gt;""</formula>
    </cfRule>
  </conditionalFormatting>
  <conditionalFormatting sqref="G251">
    <cfRule type="expression" dxfId="372" priority="344" stopIfTrue="1">
      <formula>$A251&lt;&gt;""</formula>
    </cfRule>
  </conditionalFormatting>
  <conditionalFormatting sqref="E1185:G1185">
    <cfRule type="expression" dxfId="371" priority="343" stopIfTrue="1">
      <formula>$A1185&lt;&gt;""</formula>
    </cfRule>
  </conditionalFormatting>
  <conditionalFormatting sqref="D1156:D1159">
    <cfRule type="expression" dxfId="370" priority="342" stopIfTrue="1">
      <formula>$A1156&lt;&gt;""</formula>
    </cfRule>
  </conditionalFormatting>
  <conditionalFormatting sqref="G1156:G1159">
    <cfRule type="expression" dxfId="369" priority="341" stopIfTrue="1">
      <formula>$A1156&lt;&gt;""</formula>
    </cfRule>
  </conditionalFormatting>
  <conditionalFormatting sqref="E1156:F1159">
    <cfRule type="expression" dxfId="368" priority="340" stopIfTrue="1">
      <formula>$A1156&lt;&gt;""</formula>
    </cfRule>
  </conditionalFormatting>
  <conditionalFormatting sqref="B1156:C1159">
    <cfRule type="expression" dxfId="367" priority="339" stopIfTrue="1">
      <formula>$A1156&lt;&gt;""</formula>
    </cfRule>
  </conditionalFormatting>
  <conditionalFormatting sqref="D1326:D1329 D1339:D1349 D1332:D1337">
    <cfRule type="expression" dxfId="366" priority="338" stopIfTrue="1">
      <formula>$A1326&lt;&gt;""</formula>
    </cfRule>
  </conditionalFormatting>
  <conditionalFormatting sqref="G1326:G1329 G1339:G1349 G1332:G1337">
    <cfRule type="expression" dxfId="365" priority="337" stopIfTrue="1">
      <formula>$A1326&lt;&gt;""</formula>
    </cfRule>
  </conditionalFormatting>
  <conditionalFormatting sqref="E1326:F1329 E1339:F1349 E1332:F1337">
    <cfRule type="expression" dxfId="364" priority="336" stopIfTrue="1">
      <formula>$A1326&lt;&gt;""</formula>
    </cfRule>
  </conditionalFormatting>
  <conditionalFormatting sqref="B1326:C1329 B1339:C1349 B1332:C1337">
    <cfRule type="expression" dxfId="363" priority="335" stopIfTrue="1">
      <formula>$A1326&lt;&gt;""</formula>
    </cfRule>
  </conditionalFormatting>
  <conditionalFormatting sqref="D1186">
    <cfRule type="expression" dxfId="362" priority="334" stopIfTrue="1">
      <formula>$A1186&lt;&gt;""</formula>
    </cfRule>
  </conditionalFormatting>
  <conditionalFormatting sqref="E1186:G1186">
    <cfRule type="expression" dxfId="361" priority="333" stopIfTrue="1">
      <formula>$A1186&lt;&gt;""</formula>
    </cfRule>
  </conditionalFormatting>
  <conditionalFormatting sqref="B1186:C1186">
    <cfRule type="expression" dxfId="360" priority="332" stopIfTrue="1">
      <formula>$A1186&lt;&gt;""</formula>
    </cfRule>
  </conditionalFormatting>
  <conditionalFormatting sqref="B434:H443">
    <cfRule type="expression" dxfId="359" priority="331" stopIfTrue="1">
      <formula>$A434&lt;&gt;""</formula>
    </cfRule>
  </conditionalFormatting>
  <conditionalFormatting sqref="B265:H265 B266:D270">
    <cfRule type="expression" dxfId="358" priority="330" stopIfTrue="1">
      <formula>$A265&lt;&gt;""</formula>
    </cfRule>
  </conditionalFormatting>
  <conditionalFormatting sqref="E1388:F1390">
    <cfRule type="expression" dxfId="357" priority="327" stopIfTrue="1">
      <formula>$A1388&lt;&gt;""</formula>
    </cfRule>
  </conditionalFormatting>
  <conditionalFormatting sqref="D1388:D1390">
    <cfRule type="expression" dxfId="356" priority="329" stopIfTrue="1">
      <formula>$A1388&lt;&gt;""</formula>
    </cfRule>
  </conditionalFormatting>
  <conditionalFormatting sqref="G1388:G1390">
    <cfRule type="expression" dxfId="355" priority="328" stopIfTrue="1">
      <formula>$A1388&lt;&gt;""</formula>
    </cfRule>
  </conditionalFormatting>
  <conditionalFormatting sqref="B668:H668">
    <cfRule type="expression" dxfId="354" priority="326" stopIfTrue="1">
      <formula>$A668&lt;&gt;""</formula>
    </cfRule>
  </conditionalFormatting>
  <conditionalFormatting sqref="H1477:H1481">
    <cfRule type="expression" dxfId="353" priority="325" stopIfTrue="1">
      <formula>$A1477&lt;&gt;""</formula>
    </cfRule>
  </conditionalFormatting>
  <conditionalFormatting sqref="D1477:D1481">
    <cfRule type="expression" dxfId="352" priority="324" stopIfTrue="1">
      <formula>$A1477&lt;&gt;""</formula>
    </cfRule>
  </conditionalFormatting>
  <conditionalFormatting sqref="G1477:G1481">
    <cfRule type="expression" dxfId="351" priority="323" stopIfTrue="1">
      <formula>$A1477&lt;&gt;""</formula>
    </cfRule>
  </conditionalFormatting>
  <conditionalFormatting sqref="E1477:F1481">
    <cfRule type="expression" dxfId="350" priority="322" stopIfTrue="1">
      <formula>$A1477&lt;&gt;""</formula>
    </cfRule>
  </conditionalFormatting>
  <conditionalFormatting sqref="B1477:C1481">
    <cfRule type="expression" dxfId="349" priority="321" stopIfTrue="1">
      <formula>$A1477&lt;&gt;""</formula>
    </cfRule>
  </conditionalFormatting>
  <conditionalFormatting sqref="H196:H197 E193:H195 E196:F197">
    <cfRule type="expression" dxfId="348" priority="320" stopIfTrue="1">
      <formula>$A193&lt;&gt;""</formula>
    </cfRule>
  </conditionalFormatting>
  <conditionalFormatting sqref="G266:H269">
    <cfRule type="expression" dxfId="347" priority="319" stopIfTrue="1">
      <formula>$A266&lt;&gt;""</formula>
    </cfRule>
  </conditionalFormatting>
  <conditionalFormatting sqref="E266:F269">
    <cfRule type="expression" dxfId="346" priority="318" stopIfTrue="1">
      <formula>$A266&lt;&gt;""</formula>
    </cfRule>
  </conditionalFormatting>
  <conditionalFormatting sqref="G196:G197">
    <cfRule type="expression" dxfId="345" priority="317" stopIfTrue="1">
      <formula>$A196&lt;&gt;""</formula>
    </cfRule>
  </conditionalFormatting>
  <conditionalFormatting sqref="B198:H212 H213:H250 B213:D250">
    <cfRule type="expression" dxfId="344" priority="316" stopIfTrue="1">
      <formula>$A198&lt;&gt;""</formula>
    </cfRule>
  </conditionalFormatting>
  <conditionalFormatting sqref="H1162:H1163">
    <cfRule type="expression" dxfId="343" priority="315" stopIfTrue="1">
      <formula>$A1162&lt;&gt;""</formula>
    </cfRule>
  </conditionalFormatting>
  <conditionalFormatting sqref="B1191:G1191">
    <cfRule type="expression" dxfId="342" priority="314" stopIfTrue="1">
      <formula>$A1191&lt;&gt;""</formula>
    </cfRule>
  </conditionalFormatting>
  <conditionalFormatting sqref="D1162:D1163">
    <cfRule type="expression" dxfId="341" priority="313" stopIfTrue="1">
      <formula>$A1162&lt;&gt;""</formula>
    </cfRule>
  </conditionalFormatting>
  <conditionalFormatting sqref="B1162:C1163">
    <cfRule type="expression" dxfId="340" priority="312" stopIfTrue="1">
      <formula>$A1162&lt;&gt;""</formula>
    </cfRule>
  </conditionalFormatting>
  <conditionalFormatting sqref="G1162:G1163">
    <cfRule type="expression" dxfId="339" priority="311" stopIfTrue="1">
      <formula>$A1162&lt;&gt;""</formula>
    </cfRule>
  </conditionalFormatting>
  <conditionalFormatting sqref="E1162:F1163">
    <cfRule type="expression" dxfId="338" priority="310" stopIfTrue="1">
      <formula>$A1162&lt;&gt;""</formula>
    </cfRule>
  </conditionalFormatting>
  <conditionalFormatting sqref="D1393:D1394 H1393:H1399">
    <cfRule type="expression" dxfId="337" priority="305" stopIfTrue="1">
      <formula>$A1393&lt;&gt;""</formula>
    </cfRule>
  </conditionalFormatting>
  <conditionalFormatting sqref="D1164 H1164:H1171 D1167">
    <cfRule type="expression" dxfId="336" priority="309" stopIfTrue="1">
      <formula>$A1164&lt;&gt;""</formula>
    </cfRule>
  </conditionalFormatting>
  <conditionalFormatting sqref="G1393:G1399">
    <cfRule type="expression" dxfId="335" priority="304" stopIfTrue="1">
      <formula>$A1393&lt;&gt;""</formula>
    </cfRule>
  </conditionalFormatting>
  <conditionalFormatting sqref="G1164 G1167">
    <cfRule type="expression" dxfId="334" priority="308" stopIfTrue="1">
      <formula>$A1164&lt;&gt;""</formula>
    </cfRule>
  </conditionalFormatting>
  <conditionalFormatting sqref="E1164:F1164 E1167:F1167">
    <cfRule type="expression" dxfId="333" priority="307" stopIfTrue="1">
      <formula>$A1164&lt;&gt;""</formula>
    </cfRule>
  </conditionalFormatting>
  <conditionalFormatting sqref="B1164:C1164 B1167:C1167">
    <cfRule type="expression" dxfId="332" priority="306" stopIfTrue="1">
      <formula>$A1164&lt;&gt;""</formula>
    </cfRule>
  </conditionalFormatting>
  <conditionalFormatting sqref="B1393:C1394">
    <cfRule type="expression" dxfId="331" priority="303" stopIfTrue="1">
      <formula>$A1393&lt;&gt;""</formula>
    </cfRule>
  </conditionalFormatting>
  <conditionalFormatting sqref="E1393:F1399">
    <cfRule type="expression" dxfId="330" priority="302" stopIfTrue="1">
      <formula>$A1393&lt;&gt;""</formula>
    </cfRule>
  </conditionalFormatting>
  <conditionalFormatting sqref="B1076:G1076">
    <cfRule type="expression" dxfId="329" priority="301" stopIfTrue="1">
      <formula>$A1076&lt;&gt;""</formula>
    </cfRule>
  </conditionalFormatting>
  <conditionalFormatting sqref="B1192:G1192 B1195:G1199">
    <cfRule type="expression" dxfId="328" priority="300" stopIfTrue="1">
      <formula>$A1192&lt;&gt;""</formula>
    </cfRule>
  </conditionalFormatting>
  <conditionalFormatting sqref="E499:G500 G498">
    <cfRule type="expression" dxfId="327" priority="299" stopIfTrue="1">
      <formula>$A498&lt;&gt;""</formula>
    </cfRule>
  </conditionalFormatting>
  <conditionalFormatting sqref="D498:D500">
    <cfRule type="expression" dxfId="326" priority="298" stopIfTrue="1">
      <formula>$A498&lt;&gt;""</formula>
    </cfRule>
  </conditionalFormatting>
  <conditionalFormatting sqref="B498:C500">
    <cfRule type="expression" dxfId="325" priority="297" stopIfTrue="1">
      <formula>$A498&lt;&gt;""</formula>
    </cfRule>
  </conditionalFormatting>
  <conditionalFormatting sqref="D1476">
    <cfRule type="expression" dxfId="324" priority="296" stopIfTrue="1">
      <formula>$A1476&lt;&gt;""</formula>
    </cfRule>
  </conditionalFormatting>
  <conditionalFormatting sqref="G1476">
    <cfRule type="expression" dxfId="323" priority="295" stopIfTrue="1">
      <formula>$A1476&lt;&gt;""</formula>
    </cfRule>
  </conditionalFormatting>
  <conditionalFormatting sqref="E1476:F1476">
    <cfRule type="expression" dxfId="322" priority="294" stopIfTrue="1">
      <formula>$A1476&lt;&gt;""</formula>
    </cfRule>
  </conditionalFormatting>
  <conditionalFormatting sqref="B1476:C1476">
    <cfRule type="expression" dxfId="321" priority="293" stopIfTrue="1">
      <formula>$A1476&lt;&gt;""</formula>
    </cfRule>
  </conditionalFormatting>
  <conditionalFormatting sqref="B480:G481">
    <cfRule type="expression" dxfId="320" priority="292" stopIfTrue="1">
      <formula>$A480&lt;&gt;""</formula>
    </cfRule>
  </conditionalFormatting>
  <conditionalFormatting sqref="D1188 D1190">
    <cfRule type="expression" dxfId="319" priority="291" stopIfTrue="1">
      <formula>$A1188&lt;&gt;""</formula>
    </cfRule>
  </conditionalFormatting>
  <conditionalFormatting sqref="B1188:C1188 E1188:H1188 E1190:H1190 B1190:C1190">
    <cfRule type="expression" dxfId="318" priority="290" stopIfTrue="1">
      <formula>$A1188&lt;&gt;""</formula>
    </cfRule>
  </conditionalFormatting>
  <conditionalFormatting sqref="B1105:G1105">
    <cfRule type="expression" dxfId="317" priority="289" stopIfTrue="1">
      <formula>$A1105&lt;&gt;""</formula>
    </cfRule>
  </conditionalFormatting>
  <conditionalFormatting sqref="H1077">
    <cfRule type="expression" dxfId="316" priority="288" stopIfTrue="1">
      <formula>$A1077&lt;&gt;""</formula>
    </cfRule>
  </conditionalFormatting>
  <conditionalFormatting sqref="B1077:G1077">
    <cfRule type="expression" dxfId="315" priority="287" stopIfTrue="1">
      <formula>$A1077&lt;&gt;""</formula>
    </cfRule>
  </conditionalFormatting>
  <conditionalFormatting sqref="H1313:H1320 H1323:H1324">
    <cfRule type="expression" dxfId="314" priority="286" stopIfTrue="1">
      <formula>$A1313&lt;&gt;""</formula>
    </cfRule>
  </conditionalFormatting>
  <conditionalFormatting sqref="E1323:F1324 E1316:F1320">
    <cfRule type="expression" dxfId="313" priority="285" stopIfTrue="1">
      <formula>$A1316&lt;&gt;""</formula>
    </cfRule>
  </conditionalFormatting>
  <conditionalFormatting sqref="B1313:D1313">
    <cfRule type="expression" dxfId="312" priority="284" stopIfTrue="1">
      <formula>$A1313&lt;&gt;""</formula>
    </cfRule>
  </conditionalFormatting>
  <conditionalFormatting sqref="E1313:G1313 G1323:G1324 G1316:G1320">
    <cfRule type="expression" dxfId="311" priority="283" stopIfTrue="1">
      <formula>$A1313&lt;&gt;""</formula>
    </cfRule>
  </conditionalFormatting>
  <conditionalFormatting sqref="D1316:D1320 D1323:D1324">
    <cfRule type="expression" dxfId="310" priority="282" stopIfTrue="1">
      <formula>$A1316&lt;&gt;""</formula>
    </cfRule>
  </conditionalFormatting>
  <conditionalFormatting sqref="B1316:C1320 B1323:C1324">
    <cfRule type="expression" dxfId="309" priority="281" stopIfTrue="1">
      <formula>$A1316&lt;&gt;""</formula>
    </cfRule>
  </conditionalFormatting>
  <conditionalFormatting sqref="D1384 H1384:H1386">
    <cfRule type="expression" dxfId="308" priority="280" stopIfTrue="1">
      <formula>$A1384&lt;&gt;""</formula>
    </cfRule>
  </conditionalFormatting>
  <conditionalFormatting sqref="G1384">
    <cfRule type="expression" dxfId="307" priority="279" stopIfTrue="1">
      <formula>$A1384&lt;&gt;""</formula>
    </cfRule>
  </conditionalFormatting>
  <conditionalFormatting sqref="B1384:C1384">
    <cfRule type="expression" dxfId="306" priority="278" stopIfTrue="1">
      <formula>$A1384&lt;&gt;""</formula>
    </cfRule>
  </conditionalFormatting>
  <conditionalFormatting sqref="E1384:F1384">
    <cfRule type="expression" dxfId="305" priority="277" stopIfTrue="1">
      <formula>$A1384&lt;&gt;""</formula>
    </cfRule>
  </conditionalFormatting>
  <conditionalFormatting sqref="B1189:H1189">
    <cfRule type="expression" dxfId="304" priority="276" stopIfTrue="1">
      <formula>$A1189&lt;&gt;""</formula>
    </cfRule>
  </conditionalFormatting>
  <conditionalFormatting sqref="H1184">
    <cfRule type="expression" dxfId="303" priority="275" stopIfTrue="1">
      <formula>$A1184&lt;&gt;""</formula>
    </cfRule>
  </conditionalFormatting>
  <conditionalFormatting sqref="D1184">
    <cfRule type="expression" dxfId="302" priority="274" stopIfTrue="1">
      <formula>$A1184&lt;&gt;""</formula>
    </cfRule>
  </conditionalFormatting>
  <conditionalFormatting sqref="E1184:G1184">
    <cfRule type="expression" dxfId="301" priority="273" stopIfTrue="1">
      <formula>$A1184&lt;&gt;""</formula>
    </cfRule>
  </conditionalFormatting>
  <conditionalFormatting sqref="B1184:C1184">
    <cfRule type="expression" dxfId="300" priority="272" stopIfTrue="1">
      <formula>$A1184&lt;&gt;""</formula>
    </cfRule>
  </conditionalFormatting>
  <conditionalFormatting sqref="H1429">
    <cfRule type="expression" dxfId="299" priority="271" stopIfTrue="1">
      <formula>$A1429&lt;&gt;""</formula>
    </cfRule>
  </conditionalFormatting>
  <conditionalFormatting sqref="E1429:G1429">
    <cfRule type="expression" dxfId="298" priority="270" stopIfTrue="1">
      <formula>$A1429&lt;&gt;""</formula>
    </cfRule>
  </conditionalFormatting>
  <conditionalFormatting sqref="D1429">
    <cfRule type="expression" dxfId="297" priority="269" stopIfTrue="1">
      <formula>$A1429&lt;&gt;""</formula>
    </cfRule>
  </conditionalFormatting>
  <conditionalFormatting sqref="B1429:C1429">
    <cfRule type="expression" dxfId="296" priority="268" stopIfTrue="1">
      <formula>$A1429&lt;&gt;""</formula>
    </cfRule>
  </conditionalFormatting>
  <conditionalFormatting sqref="H1433:H1434 B1433:D1434">
    <cfRule type="expression" dxfId="295" priority="267" stopIfTrue="1">
      <formula>$A1433&lt;&gt;""</formula>
    </cfRule>
  </conditionalFormatting>
  <conditionalFormatting sqref="E1433:G1434">
    <cfRule type="expression" dxfId="294" priority="266" stopIfTrue="1">
      <formula>$A1433&lt;&gt;""</formula>
    </cfRule>
  </conditionalFormatting>
  <conditionalFormatting sqref="H1187">
    <cfRule type="expression" dxfId="293" priority="265" stopIfTrue="1">
      <formula>$A1187&lt;&gt;""</formula>
    </cfRule>
  </conditionalFormatting>
  <conditionalFormatting sqref="B1187:G1187">
    <cfRule type="expression" dxfId="292" priority="264" stopIfTrue="1">
      <formula>$A1187&lt;&gt;""</formula>
    </cfRule>
  </conditionalFormatting>
  <conditionalFormatting sqref="G512 B501:G506">
    <cfRule type="expression" dxfId="291" priority="263" stopIfTrue="1">
      <formula>$A501&lt;&gt;""</formula>
    </cfRule>
  </conditionalFormatting>
  <conditionalFormatting sqref="G1277">
    <cfRule type="expression" dxfId="290" priority="262" stopIfTrue="1">
      <formula>$A1277&lt;&gt;""</formula>
    </cfRule>
  </conditionalFormatting>
  <conditionalFormatting sqref="E1137:F1137">
    <cfRule type="expression" dxfId="289" priority="261" stopIfTrue="1">
      <formula>$A1137&lt;&gt;""</formula>
    </cfRule>
  </conditionalFormatting>
  <conditionalFormatting sqref="D1137">
    <cfRule type="expression" dxfId="288" priority="260" stopIfTrue="1">
      <formula>$A1137&lt;&gt;""</formula>
    </cfRule>
  </conditionalFormatting>
  <conditionalFormatting sqref="B1137:C1137">
    <cfRule type="expression" dxfId="287" priority="259" stopIfTrue="1">
      <formula>$A1137&lt;&gt;""</formula>
    </cfRule>
  </conditionalFormatting>
  <conditionalFormatting sqref="D1395:D1399">
    <cfRule type="expression" dxfId="286" priority="258" stopIfTrue="1">
      <formula>$A1395&lt;&gt;""</formula>
    </cfRule>
  </conditionalFormatting>
  <conditionalFormatting sqref="B1395:C1399">
    <cfRule type="expression" dxfId="285" priority="257" stopIfTrue="1">
      <formula>$A1395&lt;&gt;""</formula>
    </cfRule>
  </conditionalFormatting>
  <conditionalFormatting sqref="G1168:G1171">
    <cfRule type="expression" dxfId="284" priority="256" stopIfTrue="1">
      <formula>$A1168&lt;&gt;""</formula>
    </cfRule>
  </conditionalFormatting>
  <conditionalFormatting sqref="D1168:D1171">
    <cfRule type="expression" dxfId="283" priority="255" stopIfTrue="1">
      <formula>$A1168&lt;&gt;""</formula>
    </cfRule>
  </conditionalFormatting>
  <conditionalFormatting sqref="E1168:F1171">
    <cfRule type="expression" dxfId="282" priority="254" stopIfTrue="1">
      <formula>$A1168&lt;&gt;""</formula>
    </cfRule>
  </conditionalFormatting>
  <conditionalFormatting sqref="B1168:C1171">
    <cfRule type="expression" dxfId="281" priority="253" stopIfTrue="1">
      <formula>$A1168&lt;&gt;""</formula>
    </cfRule>
  </conditionalFormatting>
  <conditionalFormatting sqref="D1155">
    <cfRule type="expression" dxfId="280" priority="252" stopIfTrue="1">
      <formula>$A1155&lt;&gt;""</formula>
    </cfRule>
  </conditionalFormatting>
  <conditionalFormatting sqref="G1155">
    <cfRule type="expression" dxfId="279" priority="251" stopIfTrue="1">
      <formula>$A1155&lt;&gt;""</formula>
    </cfRule>
  </conditionalFormatting>
  <conditionalFormatting sqref="E1155:F1155">
    <cfRule type="expression" dxfId="278" priority="250" stopIfTrue="1">
      <formula>$A1155&lt;&gt;""</formula>
    </cfRule>
  </conditionalFormatting>
  <conditionalFormatting sqref="B1155:C1155">
    <cfRule type="expression" dxfId="277" priority="249" stopIfTrue="1">
      <formula>$A1155&lt;&gt;""</formula>
    </cfRule>
  </conditionalFormatting>
  <conditionalFormatting sqref="H1383">
    <cfRule type="expression" dxfId="276" priority="248" stopIfTrue="1">
      <formula>$A1383&lt;&gt;""</formula>
    </cfRule>
  </conditionalFormatting>
  <conditionalFormatting sqref="D1383">
    <cfRule type="expression" dxfId="275" priority="247" stopIfTrue="1">
      <formula>$A1383&lt;&gt;""</formula>
    </cfRule>
  </conditionalFormatting>
  <conditionalFormatting sqref="G1383">
    <cfRule type="expression" dxfId="274" priority="246" stopIfTrue="1">
      <formula>$A1383&lt;&gt;""</formula>
    </cfRule>
  </conditionalFormatting>
  <conditionalFormatting sqref="E1383:F1383">
    <cfRule type="expression" dxfId="273" priority="245" stopIfTrue="1">
      <formula>$A1383&lt;&gt;""</formula>
    </cfRule>
  </conditionalFormatting>
  <conditionalFormatting sqref="B1383:C1383">
    <cfRule type="expression" dxfId="272" priority="244" stopIfTrue="1">
      <formula>$A1383&lt;&gt;""</formula>
    </cfRule>
  </conditionalFormatting>
  <conditionalFormatting sqref="B512:F512 B513:D519">
    <cfRule type="expression" dxfId="271" priority="243" stopIfTrue="1">
      <formula>$A512&lt;&gt;""</formula>
    </cfRule>
  </conditionalFormatting>
  <conditionalFormatting sqref="H507:H511 B507:D511">
    <cfRule type="expression" dxfId="270" priority="242" stopIfTrue="1">
      <formula>$A507&lt;&gt;""</formula>
    </cfRule>
  </conditionalFormatting>
  <conditionalFormatting sqref="G510:G511 E507:G509">
    <cfRule type="expression" dxfId="269" priority="241" stopIfTrue="1">
      <formula>$A507&lt;&gt;""</formula>
    </cfRule>
  </conditionalFormatting>
  <conditionalFormatting sqref="D1161 H1161">
    <cfRule type="expression" dxfId="268" priority="240" stopIfTrue="1">
      <formula>$A1161&lt;&gt;""</formula>
    </cfRule>
  </conditionalFormatting>
  <conditionalFormatting sqref="G1161">
    <cfRule type="expression" dxfId="267" priority="239" stopIfTrue="1">
      <formula>$A1161&lt;&gt;""</formula>
    </cfRule>
  </conditionalFormatting>
  <conditionalFormatting sqref="E1161:F1161">
    <cfRule type="expression" dxfId="266" priority="238" stopIfTrue="1">
      <formula>$A1161&lt;&gt;""</formula>
    </cfRule>
  </conditionalFormatting>
  <conditionalFormatting sqref="B1161:C1161">
    <cfRule type="expression" dxfId="265" priority="237" stopIfTrue="1">
      <formula>$A1161&lt;&gt;""</formula>
    </cfRule>
  </conditionalFormatting>
  <conditionalFormatting sqref="D1392 H1392">
    <cfRule type="expression" dxfId="264" priority="236" stopIfTrue="1">
      <formula>$A1392&lt;&gt;""</formula>
    </cfRule>
  </conditionalFormatting>
  <conditionalFormatting sqref="G1392">
    <cfRule type="expression" dxfId="263" priority="235" stopIfTrue="1">
      <formula>$A1392&lt;&gt;""</formula>
    </cfRule>
  </conditionalFormatting>
  <conditionalFormatting sqref="E1392:F1392">
    <cfRule type="expression" dxfId="262" priority="234" stopIfTrue="1">
      <formula>$A1392&lt;&gt;""</formula>
    </cfRule>
  </conditionalFormatting>
  <conditionalFormatting sqref="B1392:C1392">
    <cfRule type="expression" dxfId="261" priority="233" stopIfTrue="1">
      <formula>$A1392&lt;&gt;""</formula>
    </cfRule>
  </conditionalFormatting>
  <conditionalFormatting sqref="H1321:H1322">
    <cfRule type="expression" dxfId="260" priority="232" stopIfTrue="1">
      <formula>$A1321&lt;&gt;""</formula>
    </cfRule>
  </conditionalFormatting>
  <conditionalFormatting sqref="D1321:D1322">
    <cfRule type="expression" dxfId="259" priority="231" stopIfTrue="1">
      <formula>$A1321&lt;&gt;""</formula>
    </cfRule>
  </conditionalFormatting>
  <conditionalFormatting sqref="G1321:G1322">
    <cfRule type="expression" dxfId="258" priority="230" stopIfTrue="1">
      <formula>$A1321&lt;&gt;""</formula>
    </cfRule>
  </conditionalFormatting>
  <conditionalFormatting sqref="E1321:F1322">
    <cfRule type="expression" dxfId="257" priority="229" stopIfTrue="1">
      <formula>$A1321&lt;&gt;""</formula>
    </cfRule>
  </conditionalFormatting>
  <conditionalFormatting sqref="B1321:C1322">
    <cfRule type="expression" dxfId="256" priority="228" stopIfTrue="1">
      <formula>$A1321&lt;&gt;""</formula>
    </cfRule>
  </conditionalFormatting>
  <conditionalFormatting sqref="H1435">
    <cfRule type="expression" dxfId="255" priority="227" stopIfTrue="1">
      <formula>$A1435&lt;&gt;""</formula>
    </cfRule>
  </conditionalFormatting>
  <conditionalFormatting sqref="D1435">
    <cfRule type="expression" dxfId="254" priority="226" stopIfTrue="1">
      <formula>$A1435&lt;&gt;""</formula>
    </cfRule>
  </conditionalFormatting>
  <conditionalFormatting sqref="G1435">
    <cfRule type="expression" dxfId="253" priority="225" stopIfTrue="1">
      <formula>$A1435&lt;&gt;""</formula>
    </cfRule>
  </conditionalFormatting>
  <conditionalFormatting sqref="E1435:F1435">
    <cfRule type="expression" dxfId="252" priority="224" stopIfTrue="1">
      <formula>$A1435&lt;&gt;""</formula>
    </cfRule>
  </conditionalFormatting>
  <conditionalFormatting sqref="B1435:C1435">
    <cfRule type="expression" dxfId="251" priority="223" stopIfTrue="1">
      <formula>$A1435&lt;&gt;""</formula>
    </cfRule>
  </conditionalFormatting>
  <conditionalFormatting sqref="B1200:G1216">
    <cfRule type="expression" dxfId="250" priority="222" stopIfTrue="1">
      <formula>$A1200&lt;&gt;""</formula>
    </cfRule>
  </conditionalFormatting>
  <conditionalFormatting sqref="B1294:H1294 H1295:H1311">
    <cfRule type="expression" dxfId="249" priority="221" stopIfTrue="1">
      <formula>$A1294&lt;&gt;""</formula>
    </cfRule>
  </conditionalFormatting>
  <conditionalFormatting sqref="E270:H270">
    <cfRule type="expression" dxfId="248" priority="220" stopIfTrue="1">
      <formula>$A270&lt;&gt;""</formula>
    </cfRule>
  </conditionalFormatting>
  <conditionalFormatting sqref="E513:G519">
    <cfRule type="expression" dxfId="247" priority="219" stopIfTrue="1">
      <formula>$A513&lt;&gt;""</formula>
    </cfRule>
  </conditionalFormatting>
  <conditionalFormatting sqref="B1295:G1297 G1298:G1311 B1298:D1311">
    <cfRule type="expression" dxfId="246" priority="218" stopIfTrue="1">
      <formula>$A1295&lt;&gt;""</formula>
    </cfRule>
  </conditionalFormatting>
  <conditionalFormatting sqref="B1160:H1160">
    <cfRule type="expression" dxfId="245" priority="217" stopIfTrue="1">
      <formula>$A1160&lt;&gt;""</formula>
    </cfRule>
  </conditionalFormatting>
  <conditionalFormatting sqref="B1391:H1391">
    <cfRule type="expression" dxfId="244" priority="216" stopIfTrue="1">
      <formula>$A1391&lt;&gt;""</formula>
    </cfRule>
  </conditionalFormatting>
  <conditionalFormatting sqref="H271">
    <cfRule type="expression" dxfId="243" priority="215" stopIfTrue="1">
      <formula>$A271&lt;&gt;""</formula>
    </cfRule>
  </conditionalFormatting>
  <conditionalFormatting sqref="E497:F497">
    <cfRule type="expression" dxfId="242" priority="214" stopIfTrue="1">
      <formula>$A497&lt;&gt;""</formula>
    </cfRule>
  </conditionalFormatting>
  <conditionalFormatting sqref="G497">
    <cfRule type="expression" dxfId="241" priority="213" stopIfTrue="1">
      <formula>$A497&lt;&gt;""</formula>
    </cfRule>
  </conditionalFormatting>
  <conditionalFormatting sqref="D497">
    <cfRule type="expression" dxfId="240" priority="212" stopIfTrue="1">
      <formula>$A497&lt;&gt;""</formula>
    </cfRule>
  </conditionalFormatting>
  <conditionalFormatting sqref="B497:C497">
    <cfRule type="expression" dxfId="239" priority="211" stopIfTrue="1">
      <formula>$A497&lt;&gt;""</formula>
    </cfRule>
  </conditionalFormatting>
  <conditionalFormatting sqref="H495:H496">
    <cfRule type="expression" dxfId="238" priority="210" stopIfTrue="1">
      <formula>$A495&lt;&gt;""</formula>
    </cfRule>
  </conditionalFormatting>
  <conditionalFormatting sqref="E495:G496">
    <cfRule type="expression" dxfId="237" priority="209" stopIfTrue="1">
      <formula>$A495&lt;&gt;""</formula>
    </cfRule>
  </conditionalFormatting>
  <conditionalFormatting sqref="D495:D496">
    <cfRule type="expression" dxfId="236" priority="208" stopIfTrue="1">
      <formula>$A495&lt;&gt;""</formula>
    </cfRule>
  </conditionalFormatting>
  <conditionalFormatting sqref="B495:C496">
    <cfRule type="expression" dxfId="235" priority="207" stopIfTrue="1">
      <formula>$A495&lt;&gt;""</formula>
    </cfRule>
  </conditionalFormatting>
  <conditionalFormatting sqref="E498:F498">
    <cfRule type="expression" dxfId="234" priority="206" stopIfTrue="1">
      <formula>$A498&lt;&gt;""</formula>
    </cfRule>
  </conditionalFormatting>
  <conditionalFormatting sqref="E213:F213">
    <cfRule type="expression" dxfId="233" priority="201" stopIfTrue="1">
      <formula>$A213&lt;&gt;""</formula>
    </cfRule>
  </conditionalFormatting>
  <conditionalFormatting sqref="H1133">
    <cfRule type="expression" dxfId="232" priority="205" stopIfTrue="1">
      <formula>$A1133&lt;&gt;""</formula>
    </cfRule>
  </conditionalFormatting>
  <conditionalFormatting sqref="D1133">
    <cfRule type="expression" dxfId="231" priority="204" stopIfTrue="1">
      <formula>$A1133&lt;&gt;""</formula>
    </cfRule>
  </conditionalFormatting>
  <conditionalFormatting sqref="B1133:C1133">
    <cfRule type="expression" dxfId="230" priority="203" stopIfTrue="1">
      <formula>$A1133&lt;&gt;""</formula>
    </cfRule>
  </conditionalFormatting>
  <conditionalFormatting sqref="G1133">
    <cfRule type="expression" dxfId="229" priority="202" stopIfTrue="1">
      <formula>$A1133&lt;&gt;""</formula>
    </cfRule>
  </conditionalFormatting>
  <conditionalFormatting sqref="G213">
    <cfRule type="expression" dxfId="228" priority="200" stopIfTrue="1">
      <formula>$A213&lt;&gt;""</formula>
    </cfRule>
  </conditionalFormatting>
  <conditionalFormatting sqref="E214:G217">
    <cfRule type="expression" dxfId="227" priority="199" stopIfTrue="1">
      <formula>$A214&lt;&gt;""</formula>
    </cfRule>
  </conditionalFormatting>
  <conditionalFormatting sqref="E1298:F1311">
    <cfRule type="expression" dxfId="226" priority="198" stopIfTrue="1">
      <formula>$A1298&lt;&gt;""</formula>
    </cfRule>
  </conditionalFormatting>
  <conditionalFormatting sqref="E510:F511">
    <cfRule type="expression" dxfId="225" priority="197" stopIfTrue="1">
      <formula>$A510&lt;&gt;""</formula>
    </cfRule>
  </conditionalFormatting>
  <conditionalFormatting sqref="E271:F271">
    <cfRule type="expression" dxfId="224" priority="196" stopIfTrue="1">
      <formula>$A271&lt;&gt;""</formula>
    </cfRule>
  </conditionalFormatting>
  <conditionalFormatting sqref="G271">
    <cfRule type="expression" dxfId="223" priority="195" stopIfTrue="1">
      <formula>$A271&lt;&gt;""</formula>
    </cfRule>
  </conditionalFormatting>
  <conditionalFormatting sqref="E218:G218">
    <cfRule type="expression" dxfId="222" priority="194" stopIfTrue="1">
      <formula>$A218&lt;&gt;""</formula>
    </cfRule>
  </conditionalFormatting>
  <conditionalFormatting sqref="H1278 B1278:D1278">
    <cfRule type="expression" dxfId="221" priority="193" stopIfTrue="1">
      <formula>$A1278&lt;&gt;""</formula>
    </cfRule>
  </conditionalFormatting>
  <conditionalFormatting sqref="E1278:G1278">
    <cfRule type="expression" dxfId="220" priority="192" stopIfTrue="1">
      <formula>$A1278&lt;&gt;""</formula>
    </cfRule>
  </conditionalFormatting>
  <conditionalFormatting sqref="E1416:F1425">
    <cfRule type="expression" dxfId="219" priority="191" stopIfTrue="1">
      <formula>$A1416&lt;&gt;""</formula>
    </cfRule>
  </conditionalFormatting>
  <conditionalFormatting sqref="E219:F220">
    <cfRule type="expression" dxfId="218" priority="190" stopIfTrue="1">
      <formula>$A219&lt;&gt;""</formula>
    </cfRule>
  </conditionalFormatting>
  <conditionalFormatting sqref="G219:G220">
    <cfRule type="expression" dxfId="217" priority="189" stopIfTrue="1">
      <formula>$A219&lt;&gt;""</formula>
    </cfRule>
  </conditionalFormatting>
  <conditionalFormatting sqref="E221:G222 E223:F227">
    <cfRule type="expression" dxfId="216" priority="188" stopIfTrue="1">
      <formula>$A221&lt;&gt;""</formula>
    </cfRule>
  </conditionalFormatting>
  <conditionalFormatting sqref="G223">
    <cfRule type="expression" dxfId="215" priority="187" stopIfTrue="1">
      <formula>$A223&lt;&gt;""</formula>
    </cfRule>
  </conditionalFormatting>
  <conditionalFormatting sqref="B1417:D1427">
    <cfRule type="expression" dxfId="214" priority="186" stopIfTrue="1">
      <formula>$A1417&lt;&gt;""</formula>
    </cfRule>
  </conditionalFormatting>
  <conditionalFormatting sqref="G224:G228">
    <cfRule type="expression" dxfId="213" priority="185" stopIfTrue="1">
      <formula>$A224&lt;&gt;""</formula>
    </cfRule>
  </conditionalFormatting>
  <conditionalFormatting sqref="B648">
    <cfRule type="expression" dxfId="212" priority="184" stopIfTrue="1">
      <formula>$A648&lt;&gt;""</formula>
    </cfRule>
  </conditionalFormatting>
  <conditionalFormatting sqref="B299:H299">
    <cfRule type="expression" dxfId="211" priority="183" stopIfTrue="1">
      <formula>$A299&lt;&gt;""</formula>
    </cfRule>
  </conditionalFormatting>
  <conditionalFormatting sqref="B300:H300">
    <cfRule type="expression" dxfId="210" priority="182" stopIfTrue="1">
      <formula>$A300&lt;&gt;""</formula>
    </cfRule>
  </conditionalFormatting>
  <conditionalFormatting sqref="B301:H303 B304:D313 H304:H306">
    <cfRule type="expression" dxfId="209" priority="181" stopIfTrue="1">
      <formula>$A301&lt;&gt;""</formula>
    </cfRule>
  </conditionalFormatting>
  <conditionalFormatting sqref="E304:G306">
    <cfRule type="expression" dxfId="208" priority="180" stopIfTrue="1">
      <formula>$A304&lt;&gt;""</formula>
    </cfRule>
  </conditionalFormatting>
  <conditionalFormatting sqref="E228:F228">
    <cfRule type="expression" dxfId="207" priority="179" stopIfTrue="1">
      <formula>$A228&lt;&gt;""</formula>
    </cfRule>
  </conditionalFormatting>
  <conditionalFormatting sqref="G229:G232">
    <cfRule type="expression" dxfId="206" priority="177" stopIfTrue="1">
      <formula>$A229&lt;&gt;""</formula>
    </cfRule>
  </conditionalFormatting>
  <conditionalFormatting sqref="E229:F233">
    <cfRule type="expression" dxfId="205" priority="178" stopIfTrue="1">
      <formula>$A229&lt;&gt;""</formula>
    </cfRule>
  </conditionalFormatting>
  <conditionalFormatting sqref="G233">
    <cfRule type="expression" dxfId="204" priority="176" stopIfTrue="1">
      <formula>$A233&lt;&gt;""</formula>
    </cfRule>
  </conditionalFormatting>
  <conditionalFormatting sqref="H307:H313">
    <cfRule type="expression" dxfId="203" priority="175" stopIfTrue="1">
      <formula>$A307&lt;&gt;""</formula>
    </cfRule>
  </conditionalFormatting>
  <conditionalFormatting sqref="E307:G313">
    <cfRule type="expression" dxfId="202" priority="174" stopIfTrue="1">
      <formula>$A307&lt;&gt;""</formula>
    </cfRule>
  </conditionalFormatting>
  <conditionalFormatting sqref="B1242:H1242 B1250:H1255 B1244:H1248">
    <cfRule type="expression" dxfId="201" priority="173" stopIfTrue="1">
      <formula>$A1242&lt;&gt;""</formula>
    </cfRule>
  </conditionalFormatting>
  <conditionalFormatting sqref="E1133:F1133">
    <cfRule type="expression" dxfId="200" priority="172" stopIfTrue="1">
      <formula>$A1133&lt;&gt;""</formula>
    </cfRule>
  </conditionalFormatting>
  <conditionalFormatting sqref="D1338">
    <cfRule type="expression" dxfId="199" priority="171" stopIfTrue="1">
      <formula>$A1338&lt;&gt;""</formula>
    </cfRule>
  </conditionalFormatting>
  <conditionalFormatting sqref="B1338:C1338">
    <cfRule type="expression" dxfId="198" priority="170" stopIfTrue="1">
      <formula>$A1338&lt;&gt;""</formula>
    </cfRule>
  </conditionalFormatting>
  <conditionalFormatting sqref="G1338">
    <cfRule type="expression" dxfId="197" priority="169" stopIfTrue="1">
      <formula>$A1338&lt;&gt;""</formula>
    </cfRule>
  </conditionalFormatting>
  <conditionalFormatting sqref="E1338:F1338">
    <cfRule type="expression" dxfId="196" priority="168" stopIfTrue="1">
      <formula>$A1338&lt;&gt;""</formula>
    </cfRule>
  </conditionalFormatting>
  <conditionalFormatting sqref="G234:G248">
    <cfRule type="expression" dxfId="195" priority="166" stopIfTrue="1">
      <formula>$A234&lt;&gt;""</formula>
    </cfRule>
  </conditionalFormatting>
  <conditionalFormatting sqref="E234:F248">
    <cfRule type="expression" dxfId="194" priority="167" stopIfTrue="1">
      <formula>$A234&lt;&gt;""</formula>
    </cfRule>
  </conditionalFormatting>
  <conditionalFormatting sqref="B520:H522">
    <cfRule type="expression" dxfId="193" priority="165" stopIfTrue="1">
      <formula>$A520&lt;&gt;""</formula>
    </cfRule>
  </conditionalFormatting>
  <conditionalFormatting sqref="B314:H314 B315:D343">
    <cfRule type="expression" dxfId="192" priority="164" stopIfTrue="1">
      <formula>$A314&lt;&gt;""</formula>
    </cfRule>
  </conditionalFormatting>
  <conditionalFormatting sqref="E315:H343">
    <cfRule type="expression" dxfId="191" priority="163" stopIfTrue="1">
      <formula>$A315&lt;&gt;""</formula>
    </cfRule>
  </conditionalFormatting>
  <conditionalFormatting sqref="B1249:H1249">
    <cfRule type="expression" dxfId="190" priority="162" stopIfTrue="1">
      <formula>$A1249&lt;&gt;""</formula>
    </cfRule>
  </conditionalFormatting>
  <conditionalFormatting sqref="B1243:H1243">
    <cfRule type="expression" dxfId="189" priority="161" stopIfTrue="1">
      <formula>$A1243&lt;&gt;""</formula>
    </cfRule>
  </conditionalFormatting>
  <conditionalFormatting sqref="A831:I831">
    <cfRule type="expression" dxfId="188" priority="160" stopIfTrue="1">
      <formula>$A831&lt;&gt;""</formula>
    </cfRule>
  </conditionalFormatting>
  <conditionalFormatting sqref="A832:A841">
    <cfRule type="expression" dxfId="187" priority="159" stopIfTrue="1">
      <formula>$A832&lt;&gt;""</formula>
    </cfRule>
  </conditionalFormatting>
  <conditionalFormatting sqref="E834:F834">
    <cfRule type="expression" dxfId="186" priority="158" stopIfTrue="1">
      <formula>$A834&lt;&gt;""</formula>
    </cfRule>
  </conditionalFormatting>
  <conditionalFormatting sqref="B842:D842">
    <cfRule type="expression" dxfId="185" priority="157" stopIfTrue="1">
      <formula>$A842&lt;&gt;""</formula>
    </cfRule>
  </conditionalFormatting>
  <conditionalFormatting sqref="A842">
    <cfRule type="expression" dxfId="184" priority="156" stopIfTrue="1">
      <formula>$A842&lt;&gt;""</formula>
    </cfRule>
  </conditionalFormatting>
  <conditionalFormatting sqref="E842:F842">
    <cfRule type="expression" dxfId="183" priority="155" stopIfTrue="1">
      <formula>$A842&lt;&gt;""</formula>
    </cfRule>
  </conditionalFormatting>
  <conditionalFormatting sqref="A843">
    <cfRule type="expression" dxfId="182" priority="154" stopIfTrue="1">
      <formula>$A843&lt;&gt;""</formula>
    </cfRule>
  </conditionalFormatting>
  <conditionalFormatting sqref="B1256:H1275">
    <cfRule type="expression" dxfId="181" priority="153" stopIfTrue="1">
      <formula>$A1256&lt;&gt;""</formula>
    </cfRule>
  </conditionalFormatting>
  <conditionalFormatting sqref="H1400:H1408">
    <cfRule type="expression" dxfId="180" priority="152" stopIfTrue="1">
      <formula>$A1400&lt;&gt;""</formula>
    </cfRule>
  </conditionalFormatting>
  <conditionalFormatting sqref="G1400">
    <cfRule type="expression" dxfId="179" priority="151" stopIfTrue="1">
      <formula>$A1400&lt;&gt;""</formula>
    </cfRule>
  </conditionalFormatting>
  <conditionalFormatting sqref="D1400:D1402">
    <cfRule type="expression" dxfId="178" priority="150" stopIfTrue="1">
      <formula>$A1400&lt;&gt;""</formula>
    </cfRule>
  </conditionalFormatting>
  <conditionalFormatting sqref="E1400:F1402">
    <cfRule type="expression" dxfId="177" priority="149" stopIfTrue="1">
      <formula>$A1400&lt;&gt;""</formula>
    </cfRule>
  </conditionalFormatting>
  <conditionalFormatting sqref="B1400:C1402">
    <cfRule type="expression" dxfId="176" priority="148" stopIfTrue="1">
      <formula>$A1400&lt;&gt;""</formula>
    </cfRule>
  </conditionalFormatting>
  <conditionalFormatting sqref="H1175">
    <cfRule type="expression" dxfId="175" priority="147" stopIfTrue="1">
      <formula>$A1175&lt;&gt;""</formula>
    </cfRule>
  </conditionalFormatting>
  <conditionalFormatting sqref="G1175">
    <cfRule type="expression" dxfId="174" priority="146" stopIfTrue="1">
      <formula>$A1175&lt;&gt;""</formula>
    </cfRule>
  </conditionalFormatting>
  <conditionalFormatting sqref="D1175">
    <cfRule type="expression" dxfId="173" priority="145" stopIfTrue="1">
      <formula>$A1175&lt;&gt;""</formula>
    </cfRule>
  </conditionalFormatting>
  <conditionalFormatting sqref="E1175:F1175">
    <cfRule type="expression" dxfId="172" priority="144" stopIfTrue="1">
      <formula>$A1175&lt;&gt;""</formula>
    </cfRule>
  </conditionalFormatting>
  <conditionalFormatting sqref="B1175:C1175">
    <cfRule type="expression" dxfId="171" priority="143" stopIfTrue="1">
      <formula>$A1175&lt;&gt;""</formula>
    </cfRule>
  </conditionalFormatting>
  <conditionalFormatting sqref="G1401">
    <cfRule type="expression" dxfId="170" priority="142" stopIfTrue="1">
      <formula>$A1401&lt;&gt;""</formula>
    </cfRule>
  </conditionalFormatting>
  <conditionalFormatting sqref="B1172:H1173">
    <cfRule type="expression" dxfId="169" priority="141" stopIfTrue="1">
      <formula>$A1172&lt;&gt;""</formula>
    </cfRule>
  </conditionalFormatting>
  <conditionalFormatting sqref="H186 B186:F186">
    <cfRule type="expression" dxfId="168" priority="140" stopIfTrue="1">
      <formula>$A186&lt;&gt;""</formula>
    </cfRule>
  </conditionalFormatting>
  <conditionalFormatting sqref="G186">
    <cfRule type="expression" dxfId="167" priority="139" stopIfTrue="1">
      <formula>$A186&lt;&gt;""</formula>
    </cfRule>
  </conditionalFormatting>
  <conditionalFormatting sqref="H712">
    <cfRule type="expression" dxfId="166" priority="138" stopIfTrue="1">
      <formula>$A712&lt;&gt;""</formula>
    </cfRule>
  </conditionalFormatting>
  <conditionalFormatting sqref="D712">
    <cfRule type="expression" dxfId="165" priority="137" stopIfTrue="1">
      <formula>$A712&lt;&gt;""</formula>
    </cfRule>
  </conditionalFormatting>
  <conditionalFormatting sqref="G712">
    <cfRule type="expression" dxfId="164" priority="136" stopIfTrue="1">
      <formula>$A712&lt;&gt;""</formula>
    </cfRule>
  </conditionalFormatting>
  <conditionalFormatting sqref="E712:F712">
    <cfRule type="expression" dxfId="163" priority="135" stopIfTrue="1">
      <formula>$A712&lt;&gt;""</formula>
    </cfRule>
  </conditionalFormatting>
  <conditionalFormatting sqref="B712:C712">
    <cfRule type="expression" dxfId="162" priority="134" stopIfTrue="1">
      <formula>$A712&lt;&gt;""</formula>
    </cfRule>
  </conditionalFormatting>
  <conditionalFormatting sqref="A1112:H1112">
    <cfRule type="expression" dxfId="161" priority="133" stopIfTrue="1">
      <formula>$A1112&lt;&gt;""</formula>
    </cfRule>
  </conditionalFormatting>
  <conditionalFormatting sqref="B372:I382">
    <cfRule type="expression" dxfId="160" priority="132" stopIfTrue="1">
      <formula>$A372&lt;&gt;""</formula>
    </cfRule>
  </conditionalFormatting>
  <conditionalFormatting sqref="A928:G928">
    <cfRule type="expression" dxfId="159" priority="131" stopIfTrue="1">
      <formula>$A928&lt;&gt;""</formula>
    </cfRule>
  </conditionalFormatting>
  <conditionalFormatting sqref="A348:G351">
    <cfRule type="expression" dxfId="158" priority="130" stopIfTrue="1">
      <formula>$A348&lt;&gt;""</formula>
    </cfRule>
  </conditionalFormatting>
  <conditionalFormatting sqref="A346:D346">
    <cfRule type="expression" dxfId="157" priority="129" stopIfTrue="1">
      <formula>$A346&lt;&gt;""</formula>
    </cfRule>
  </conditionalFormatting>
  <conditionalFormatting sqref="A1412:G1413">
    <cfRule type="expression" dxfId="156" priority="128" stopIfTrue="1">
      <formula>$A1412&lt;&gt;""</formula>
    </cfRule>
  </conditionalFormatting>
  <conditionalFormatting sqref="A1385:A1386">
    <cfRule type="expression" dxfId="155" priority="127" stopIfTrue="1">
      <formula>$A1385&lt;&gt;""</formula>
    </cfRule>
  </conditionalFormatting>
  <conditionalFormatting sqref="D1385:D1386">
    <cfRule type="expression" dxfId="154" priority="126" stopIfTrue="1">
      <formula>$A1385&lt;&gt;""</formula>
    </cfRule>
  </conditionalFormatting>
  <conditionalFormatting sqref="G1385:G1386">
    <cfRule type="expression" dxfId="153" priority="125" stopIfTrue="1">
      <formula>$A1385&lt;&gt;""</formula>
    </cfRule>
  </conditionalFormatting>
  <conditionalFormatting sqref="B1385:C1386">
    <cfRule type="expression" dxfId="152" priority="124" stopIfTrue="1">
      <formula>$A1385&lt;&gt;""</formula>
    </cfRule>
  </conditionalFormatting>
  <conditionalFormatting sqref="E1385:F1386">
    <cfRule type="expression" dxfId="151" priority="123" stopIfTrue="1">
      <formula>$A1385&lt;&gt;""</formula>
    </cfRule>
  </conditionalFormatting>
  <conditionalFormatting sqref="A1165:A1166">
    <cfRule type="expression" dxfId="150" priority="122" stopIfTrue="1">
      <formula>$A1165&lt;&gt;""</formula>
    </cfRule>
  </conditionalFormatting>
  <conditionalFormatting sqref="D1165:D1166">
    <cfRule type="expression" dxfId="149" priority="121" stopIfTrue="1">
      <formula>$A1165&lt;&gt;""</formula>
    </cfRule>
  </conditionalFormatting>
  <conditionalFormatting sqref="G1165:G1166">
    <cfRule type="expression" dxfId="148" priority="120" stopIfTrue="1">
      <formula>$A1165&lt;&gt;""</formula>
    </cfRule>
  </conditionalFormatting>
  <conditionalFormatting sqref="E1165:F1166">
    <cfRule type="expression" dxfId="147" priority="119" stopIfTrue="1">
      <formula>$A1165&lt;&gt;""</formula>
    </cfRule>
  </conditionalFormatting>
  <conditionalFormatting sqref="C1165:C1166">
    <cfRule type="expression" dxfId="146" priority="118" stopIfTrue="1">
      <formula>$A1165&lt;&gt;""</formula>
    </cfRule>
  </conditionalFormatting>
  <conditionalFormatting sqref="B1165:B1166">
    <cfRule type="expression" dxfId="145" priority="117" stopIfTrue="1">
      <formula>$A1165&lt;&gt;""</formula>
    </cfRule>
  </conditionalFormatting>
  <conditionalFormatting sqref="A1135:G1136">
    <cfRule type="expression" dxfId="144" priority="116" stopIfTrue="1">
      <formula>$A1135&lt;&gt;""</formula>
    </cfRule>
  </conditionalFormatting>
  <conditionalFormatting sqref="A1314:A1315">
    <cfRule type="expression" dxfId="143" priority="115" stopIfTrue="1">
      <formula>$A1314&lt;&gt;""</formula>
    </cfRule>
  </conditionalFormatting>
  <conditionalFormatting sqref="B1314:D1315">
    <cfRule type="expression" dxfId="142" priority="114" stopIfTrue="1">
      <formula>$A1314&lt;&gt;""</formula>
    </cfRule>
  </conditionalFormatting>
  <conditionalFormatting sqref="E1314:G1315">
    <cfRule type="expression" dxfId="141" priority="113" stopIfTrue="1">
      <formula>$A1314&lt;&gt;""</formula>
    </cfRule>
  </conditionalFormatting>
  <conditionalFormatting sqref="B1484:G1484">
    <cfRule type="expression" dxfId="140" priority="112" stopIfTrue="1">
      <formula>$A1484&lt;&gt;""</formula>
    </cfRule>
  </conditionalFormatting>
  <conditionalFormatting sqref="A1330:A1331">
    <cfRule type="expression" dxfId="139" priority="111" stopIfTrue="1">
      <formula>$A1330&lt;&gt;""</formula>
    </cfRule>
  </conditionalFormatting>
  <conditionalFormatting sqref="D1330:D1331">
    <cfRule type="expression" dxfId="138" priority="110" stopIfTrue="1">
      <formula>$A1330&lt;&gt;""</formula>
    </cfRule>
  </conditionalFormatting>
  <conditionalFormatting sqref="G1330:G1331">
    <cfRule type="expression" dxfId="137" priority="109" stopIfTrue="1">
      <formula>$A1330&lt;&gt;""</formula>
    </cfRule>
  </conditionalFormatting>
  <conditionalFormatting sqref="E1330:F1331">
    <cfRule type="expression" dxfId="136" priority="108" stopIfTrue="1">
      <formula>$A1330&lt;&gt;""</formula>
    </cfRule>
  </conditionalFormatting>
  <conditionalFormatting sqref="B1330:C1331">
    <cfRule type="expression" dxfId="135" priority="107" stopIfTrue="1">
      <formula>$A1330&lt;&gt;""</formula>
    </cfRule>
  </conditionalFormatting>
  <conditionalFormatting sqref="A1431:G1432">
    <cfRule type="expression" dxfId="134" priority="106" stopIfTrue="1">
      <formula>$A1431&lt;&gt;""</formula>
    </cfRule>
  </conditionalFormatting>
  <conditionalFormatting sqref="A1082:G1083">
    <cfRule type="expression" dxfId="133" priority="105" stopIfTrue="1">
      <formula>$A1082&lt;&gt;""</formula>
    </cfRule>
  </conditionalFormatting>
  <conditionalFormatting sqref="A1193:A1194">
    <cfRule type="expression" dxfId="132" priority="104" stopIfTrue="1">
      <formula>$A1193&lt;&gt;""</formula>
    </cfRule>
  </conditionalFormatting>
  <conditionalFormatting sqref="B1193:G1194">
    <cfRule type="expression" dxfId="131" priority="103" stopIfTrue="1">
      <formula>$A1193&lt;&gt;""</formula>
    </cfRule>
  </conditionalFormatting>
  <conditionalFormatting sqref="E300:F300">
    <cfRule type="expression" dxfId="130" priority="102" stopIfTrue="1">
      <formula>$A300&lt;&gt;""</formula>
    </cfRule>
  </conditionalFormatting>
  <conditionalFormatting sqref="A516:I518">
    <cfRule type="expression" dxfId="129" priority="101" stopIfTrue="1">
      <formula>$A516&lt;&gt;""</formula>
    </cfRule>
  </conditionalFormatting>
  <conditionalFormatting sqref="A555:I557">
    <cfRule type="expression" dxfId="128" priority="100" stopIfTrue="1">
      <formula>$A555&lt;&gt;""</formula>
    </cfRule>
  </conditionalFormatting>
  <conditionalFormatting sqref="E566:F566">
    <cfRule type="expression" dxfId="127" priority="99" stopIfTrue="1">
      <formula>$A566&lt;&gt;""</formula>
    </cfRule>
  </conditionalFormatting>
  <conditionalFormatting sqref="A933:I938">
    <cfRule type="expression" dxfId="126" priority="98" stopIfTrue="1">
      <formula>$A933&lt;&gt;""</formula>
    </cfRule>
  </conditionalFormatting>
  <conditionalFormatting sqref="A942:I944">
    <cfRule type="expression" dxfId="125" priority="97" stopIfTrue="1">
      <formula>$A942&lt;&gt;""</formula>
    </cfRule>
  </conditionalFormatting>
  <conditionalFormatting sqref="A1085:I1087">
    <cfRule type="expression" dxfId="124" priority="96" stopIfTrue="1">
      <formula>$A1085&lt;&gt;""</formula>
    </cfRule>
  </conditionalFormatting>
  <conditionalFormatting sqref="A1393:I1394">
    <cfRule type="expression" dxfId="123" priority="95" stopIfTrue="1">
      <formula>$A1393&lt;&gt;""</formula>
    </cfRule>
  </conditionalFormatting>
  <conditionalFormatting sqref="B715:H716 B717:D722 G717:H722 B714:D714 G714:H714">
    <cfRule type="expression" dxfId="122" priority="94" stopIfTrue="1">
      <formula>$A714&lt;&gt;""</formula>
    </cfRule>
  </conditionalFormatting>
  <conditionalFormatting sqref="E849:F849">
    <cfRule type="expression" dxfId="121" priority="93" stopIfTrue="1">
      <formula>$A849&lt;&gt;""</formula>
    </cfRule>
  </conditionalFormatting>
  <conditionalFormatting sqref="B713:H713 E714:F714">
    <cfRule type="expression" dxfId="120" priority="92" stopIfTrue="1">
      <formula>$A713&lt;&gt;""</formula>
    </cfRule>
  </conditionalFormatting>
  <conditionalFormatting sqref="E717:F717">
    <cfRule type="expression" dxfId="119" priority="91" stopIfTrue="1">
      <formula>$A717&lt;&gt;""</formula>
    </cfRule>
  </conditionalFormatting>
  <conditionalFormatting sqref="E718:F722">
    <cfRule type="expression" dxfId="118" priority="90" stopIfTrue="1">
      <formula>$A718&lt;&gt;""</formula>
    </cfRule>
  </conditionalFormatting>
  <conditionalFormatting sqref="G1402">
    <cfRule type="expression" dxfId="117" priority="89" stopIfTrue="1">
      <formula>$A1402&lt;&gt;""</formula>
    </cfRule>
  </conditionalFormatting>
  <conditionalFormatting sqref="B1176:H1180">
    <cfRule type="expression" dxfId="116" priority="88" stopIfTrue="1">
      <formula>$A1176&lt;&gt;""</formula>
    </cfRule>
  </conditionalFormatting>
  <conditionalFormatting sqref="B1403:G1408">
    <cfRule type="expression" dxfId="115" priority="87" stopIfTrue="1">
      <formula>$A1403&lt;&gt;""</formula>
    </cfRule>
  </conditionalFormatting>
  <conditionalFormatting sqref="B1174:H1174">
    <cfRule type="expression" dxfId="114" priority="86" stopIfTrue="1">
      <formula>$A1174&lt;&gt;""</formula>
    </cfRule>
  </conditionalFormatting>
  <conditionalFormatting sqref="B724:D724 G724:H724">
    <cfRule type="expression" dxfId="113" priority="85" stopIfTrue="1">
      <formula>$A724&lt;&gt;""</formula>
    </cfRule>
  </conditionalFormatting>
  <conditionalFormatting sqref="G1426:G1427">
    <cfRule type="expression" dxfId="112" priority="84" stopIfTrue="1">
      <formula>$A1426&lt;&gt;""</formula>
    </cfRule>
  </conditionalFormatting>
  <conditionalFormatting sqref="E1426:F1427">
    <cfRule type="expression" dxfId="111" priority="83" stopIfTrue="1">
      <formula>$A1426&lt;&gt;""</formula>
    </cfRule>
  </conditionalFormatting>
  <conditionalFormatting sqref="B1150:H1150">
    <cfRule type="expression" dxfId="110" priority="82" stopIfTrue="1">
      <formula>$A1150&lt;&gt;""</formula>
    </cfRule>
  </conditionalFormatting>
  <conditionalFormatting sqref="B1151:H1151 H1152:H1153">
    <cfRule type="expression" dxfId="109" priority="81" stopIfTrue="1">
      <formula>$A1151&lt;&gt;""</formula>
    </cfRule>
  </conditionalFormatting>
  <conditionalFormatting sqref="G249:G250">
    <cfRule type="expression" dxfId="108" priority="79" stopIfTrue="1">
      <formula>$A249&lt;&gt;""</formula>
    </cfRule>
  </conditionalFormatting>
  <conditionalFormatting sqref="E249:F250">
    <cfRule type="expression" dxfId="107" priority="80" stopIfTrue="1">
      <formula>$A249&lt;&gt;""</formula>
    </cfRule>
  </conditionalFormatting>
  <conditionalFormatting sqref="C622:G630">
    <cfRule type="expression" dxfId="106" priority="78" stopIfTrue="1">
      <formula>$A622&lt;&gt;""</formula>
    </cfRule>
  </conditionalFormatting>
  <conditionalFormatting sqref="B1152:G1153">
    <cfRule type="expression" dxfId="105" priority="77" stopIfTrue="1">
      <formula>$A1152&lt;&gt;""</formula>
    </cfRule>
  </conditionalFormatting>
  <conditionalFormatting sqref="E724:F724">
    <cfRule type="expression" dxfId="104" priority="76" stopIfTrue="1">
      <formula>$A724&lt;&gt;""</formula>
    </cfRule>
  </conditionalFormatting>
  <conditionalFormatting sqref="B631:H644">
    <cfRule type="expression" dxfId="103" priority="75" stopIfTrue="1">
      <formula>$A631&lt;&gt;""</formula>
    </cfRule>
  </conditionalFormatting>
  <conditionalFormatting sqref="B645:H645">
    <cfRule type="expression" dxfId="102" priority="74" stopIfTrue="1">
      <formula>$A645&lt;&gt;""</formula>
    </cfRule>
  </conditionalFormatting>
  <conditionalFormatting sqref="B646:H646">
    <cfRule type="expression" dxfId="101" priority="73" stopIfTrue="1">
      <formula>$A646&lt;&gt;""</formula>
    </cfRule>
  </conditionalFormatting>
  <conditionalFormatting sqref="B647:H647">
    <cfRule type="expression" dxfId="100" priority="72" stopIfTrue="1">
      <formula>$A647&lt;&gt;""</formula>
    </cfRule>
  </conditionalFormatting>
  <conditionalFormatting sqref="F108:H108">
    <cfRule type="expression" dxfId="99" priority="70" stopIfTrue="1">
      <formula>$A108&lt;&gt;""</formula>
    </cfRule>
  </conditionalFormatting>
  <conditionalFormatting sqref="F108">
    <cfRule type="expression" dxfId="98" priority="69" stopIfTrue="1">
      <formula>$A108&lt;&gt;""</formula>
    </cfRule>
  </conditionalFormatting>
  <conditionalFormatting sqref="I107:I108">
    <cfRule type="expression" dxfId="97" priority="68" stopIfTrue="1">
      <formula>$A107&lt;&gt;""</formula>
    </cfRule>
  </conditionalFormatting>
  <conditionalFormatting sqref="E116">
    <cfRule type="expression" dxfId="96" priority="67" stopIfTrue="1">
      <formula>$A116&lt;&gt;""</formula>
    </cfRule>
  </conditionalFormatting>
  <conditionalFormatting sqref="E116">
    <cfRule type="expression" dxfId="95" priority="66" stopIfTrue="1">
      <formula>$A116&lt;&gt;""</formula>
    </cfRule>
  </conditionalFormatting>
  <conditionalFormatting sqref="F116:H116">
    <cfRule type="expression" dxfId="94" priority="65" stopIfTrue="1">
      <formula>$A116&lt;&gt;""</formula>
    </cfRule>
  </conditionalFormatting>
  <conditionalFormatting sqref="F116">
    <cfRule type="expression" dxfId="93" priority="64" stopIfTrue="1">
      <formula>$A116&lt;&gt;""</formula>
    </cfRule>
  </conditionalFormatting>
  <conditionalFormatting sqref="I116">
    <cfRule type="expression" dxfId="92" priority="63" stopIfTrue="1">
      <formula>$A116&lt;&gt;""</formula>
    </cfRule>
  </conditionalFormatting>
  <conditionalFormatting sqref="E117">
    <cfRule type="expression" dxfId="91" priority="62" stopIfTrue="1">
      <formula>$A117&lt;&gt;""</formula>
    </cfRule>
  </conditionalFormatting>
  <conditionalFormatting sqref="E117">
    <cfRule type="expression" dxfId="90" priority="61" stopIfTrue="1">
      <formula>$A117&lt;&gt;""</formula>
    </cfRule>
  </conditionalFormatting>
  <conditionalFormatting sqref="F117:H117">
    <cfRule type="expression" dxfId="89" priority="60" stopIfTrue="1">
      <formula>$A117&lt;&gt;""</formula>
    </cfRule>
  </conditionalFormatting>
  <conditionalFormatting sqref="F117">
    <cfRule type="expression" dxfId="88" priority="59" stopIfTrue="1">
      <formula>$A117&lt;&gt;""</formula>
    </cfRule>
  </conditionalFormatting>
  <conditionalFormatting sqref="I117">
    <cfRule type="expression" dxfId="87" priority="58" stopIfTrue="1">
      <formula>$A117&lt;&gt;""</formula>
    </cfRule>
  </conditionalFormatting>
  <conditionalFormatting sqref="B118:D118">
    <cfRule type="expression" dxfId="86" priority="57" stopIfTrue="1">
      <formula>$A118&lt;&gt;""</formula>
    </cfRule>
  </conditionalFormatting>
  <conditionalFormatting sqref="E118">
    <cfRule type="expression" dxfId="85" priority="56" stopIfTrue="1">
      <formula>$A118&lt;&gt;""</formula>
    </cfRule>
  </conditionalFormatting>
  <conditionalFormatting sqref="E118">
    <cfRule type="expression" dxfId="84" priority="55" stopIfTrue="1">
      <formula>$A118&lt;&gt;""</formula>
    </cfRule>
  </conditionalFormatting>
  <conditionalFormatting sqref="F118:G118">
    <cfRule type="expression" dxfId="83" priority="54" stopIfTrue="1">
      <formula>$A118&lt;&gt;""</formula>
    </cfRule>
  </conditionalFormatting>
  <conditionalFormatting sqref="F118">
    <cfRule type="expression" dxfId="82" priority="53" stopIfTrue="1">
      <formula>$A118&lt;&gt;""</formula>
    </cfRule>
  </conditionalFormatting>
  <conditionalFormatting sqref="E123">
    <cfRule type="expression" dxfId="81" priority="52" stopIfTrue="1">
      <formula>$A123&lt;&gt;""</formula>
    </cfRule>
  </conditionalFormatting>
  <conditionalFormatting sqref="E123">
    <cfRule type="expression" dxfId="80" priority="51" stopIfTrue="1">
      <formula>$A123&lt;&gt;""</formula>
    </cfRule>
  </conditionalFormatting>
  <conditionalFormatting sqref="F123:H123">
    <cfRule type="expression" dxfId="79" priority="50" stopIfTrue="1">
      <formula>$A123&lt;&gt;""</formula>
    </cfRule>
  </conditionalFormatting>
  <conditionalFormatting sqref="F123">
    <cfRule type="expression" dxfId="78" priority="49" stopIfTrue="1">
      <formula>$A123&lt;&gt;""</formula>
    </cfRule>
  </conditionalFormatting>
  <conditionalFormatting sqref="I123">
    <cfRule type="expression" dxfId="77" priority="48" stopIfTrue="1">
      <formula>$A123&lt;&gt;""</formula>
    </cfRule>
  </conditionalFormatting>
  <conditionalFormatting sqref="E124">
    <cfRule type="expression" dxfId="76" priority="47" stopIfTrue="1">
      <formula>$A124&lt;&gt;""</formula>
    </cfRule>
  </conditionalFormatting>
  <conditionalFormatting sqref="E124">
    <cfRule type="expression" dxfId="75" priority="46" stopIfTrue="1">
      <formula>$A124&lt;&gt;""</formula>
    </cfRule>
  </conditionalFormatting>
  <conditionalFormatting sqref="F124:G124">
    <cfRule type="expression" dxfId="74" priority="45" stopIfTrue="1">
      <formula>$A124&lt;&gt;""</formula>
    </cfRule>
  </conditionalFormatting>
  <conditionalFormatting sqref="F124">
    <cfRule type="expression" dxfId="73" priority="44" stopIfTrue="1">
      <formula>$A124&lt;&gt;""</formula>
    </cfRule>
  </conditionalFormatting>
  <conditionalFormatting sqref="B125:D125 H125:I125">
    <cfRule type="expression" dxfId="72" priority="43" stopIfTrue="1">
      <formula>$A125&lt;&gt;""</formula>
    </cfRule>
  </conditionalFormatting>
  <conditionalFormatting sqref="E125">
    <cfRule type="expression" dxfId="71" priority="42" stopIfTrue="1">
      <formula>$A125&lt;&gt;""</formula>
    </cfRule>
  </conditionalFormatting>
  <conditionalFormatting sqref="E125">
    <cfRule type="expression" dxfId="70" priority="41" stopIfTrue="1">
      <formula>$A125&lt;&gt;""</formula>
    </cfRule>
  </conditionalFormatting>
  <conditionalFormatting sqref="F125:G125">
    <cfRule type="expression" dxfId="69" priority="40" stopIfTrue="1">
      <formula>$A125&lt;&gt;""</formula>
    </cfRule>
  </conditionalFormatting>
  <conditionalFormatting sqref="F125">
    <cfRule type="expression" dxfId="68" priority="39" stopIfTrue="1">
      <formula>$A125&lt;&gt;""</formula>
    </cfRule>
  </conditionalFormatting>
  <conditionalFormatting sqref="E137">
    <cfRule type="expression" dxfId="67" priority="38" stopIfTrue="1">
      <formula>$A137&lt;&gt;""</formula>
    </cfRule>
  </conditionalFormatting>
  <conditionalFormatting sqref="E137">
    <cfRule type="expression" dxfId="66" priority="37" stopIfTrue="1">
      <formula>$A137&lt;&gt;""</formula>
    </cfRule>
  </conditionalFormatting>
  <conditionalFormatting sqref="F137:G137">
    <cfRule type="expression" dxfId="65" priority="36" stopIfTrue="1">
      <formula>$A137&lt;&gt;""</formula>
    </cfRule>
  </conditionalFormatting>
  <conditionalFormatting sqref="F137">
    <cfRule type="expression" dxfId="64" priority="35" stopIfTrue="1">
      <formula>$A137&lt;&gt;""</formula>
    </cfRule>
  </conditionalFormatting>
  <conditionalFormatting sqref="F138:G138">
    <cfRule type="expression" dxfId="63" priority="34" stopIfTrue="1">
      <formula>$A138&lt;&gt;""</formula>
    </cfRule>
  </conditionalFormatting>
  <conditionalFormatting sqref="F138">
    <cfRule type="expression" dxfId="62" priority="33" stopIfTrue="1">
      <formula>$A138&lt;&gt;""</formula>
    </cfRule>
  </conditionalFormatting>
  <conditionalFormatting sqref="E139">
    <cfRule type="expression" dxfId="61" priority="32" stopIfTrue="1">
      <formula>$A139&lt;&gt;""</formula>
    </cfRule>
  </conditionalFormatting>
  <conditionalFormatting sqref="E139">
    <cfRule type="expression" dxfId="60" priority="31" stopIfTrue="1">
      <formula>$A139&lt;&gt;""</formula>
    </cfRule>
  </conditionalFormatting>
  <conditionalFormatting sqref="F139:G139">
    <cfRule type="expression" dxfId="59" priority="30" stopIfTrue="1">
      <formula>$A139&lt;&gt;""</formula>
    </cfRule>
  </conditionalFormatting>
  <conditionalFormatting sqref="F139">
    <cfRule type="expression" dxfId="58" priority="29" stopIfTrue="1">
      <formula>$A139&lt;&gt;""</formula>
    </cfRule>
  </conditionalFormatting>
  <conditionalFormatting sqref="B129:C129 E129:I129">
    <cfRule type="expression" dxfId="57" priority="28" stopIfTrue="1">
      <formula>$A129&lt;&gt;""</formula>
    </cfRule>
  </conditionalFormatting>
  <conditionalFormatting sqref="E130">
    <cfRule type="expression" dxfId="56" priority="27" stopIfTrue="1">
      <formula>$A130&lt;&gt;""</formula>
    </cfRule>
  </conditionalFormatting>
  <conditionalFormatting sqref="F130:G130">
    <cfRule type="expression" dxfId="55" priority="26" stopIfTrue="1">
      <formula>$A130&lt;&gt;""</formula>
    </cfRule>
  </conditionalFormatting>
  <conditionalFormatting sqref="F127:G127">
    <cfRule type="expression" dxfId="54" priority="25" stopIfTrue="1">
      <formula>$A127&lt;&gt;""</formula>
    </cfRule>
  </conditionalFormatting>
  <conditionalFormatting sqref="F128:G128">
    <cfRule type="expression" dxfId="53" priority="24" stopIfTrue="1">
      <formula>$A128&lt;&gt;""</formula>
    </cfRule>
  </conditionalFormatting>
  <conditionalFormatting sqref="F198">
    <cfRule type="expression" dxfId="52" priority="23" stopIfTrue="1">
      <formula>$A198&lt;&gt;""</formula>
    </cfRule>
  </conditionalFormatting>
  <conditionalFormatting sqref="G198">
    <cfRule type="expression" dxfId="51" priority="22" stopIfTrue="1">
      <formula>$A198&lt;&gt;""</formula>
    </cfRule>
  </conditionalFormatting>
  <conditionalFormatting sqref="E204:H204">
    <cfRule type="expression" dxfId="50" priority="21" stopIfTrue="1">
      <formula>$A204&lt;&gt;""</formula>
    </cfRule>
  </conditionalFormatting>
  <conditionalFormatting sqref="E205:H205">
    <cfRule type="expression" dxfId="49" priority="20" stopIfTrue="1">
      <formula>$A205&lt;&gt;""</formula>
    </cfRule>
  </conditionalFormatting>
  <conditionalFormatting sqref="H213 F213">
    <cfRule type="expression" dxfId="48" priority="19" stopIfTrue="1">
      <formula>$A213&lt;&gt;""</formula>
    </cfRule>
  </conditionalFormatting>
  <conditionalFormatting sqref="G213">
    <cfRule type="expression" dxfId="47" priority="18" stopIfTrue="1">
      <formula>$A213&lt;&gt;""</formula>
    </cfRule>
  </conditionalFormatting>
  <conditionalFormatting sqref="F214">
    <cfRule type="expression" dxfId="46" priority="17" stopIfTrue="1">
      <formula>$A214&lt;&gt;""</formula>
    </cfRule>
  </conditionalFormatting>
  <conditionalFormatting sqref="G214">
    <cfRule type="expression" dxfId="45" priority="16" stopIfTrue="1">
      <formula>$A214&lt;&gt;""</formula>
    </cfRule>
  </conditionalFormatting>
  <conditionalFormatting sqref="F214">
    <cfRule type="expression" dxfId="44" priority="15" stopIfTrue="1">
      <formula>$A214&lt;&gt;""</formula>
    </cfRule>
  </conditionalFormatting>
  <conditionalFormatting sqref="G214">
    <cfRule type="expression" dxfId="43" priority="14" stopIfTrue="1">
      <formula>$A214&lt;&gt;""</formula>
    </cfRule>
  </conditionalFormatting>
  <conditionalFormatting sqref="F215">
    <cfRule type="expression" dxfId="42" priority="13" stopIfTrue="1">
      <formula>$A215&lt;&gt;""</formula>
    </cfRule>
  </conditionalFormatting>
  <conditionalFormatting sqref="G215">
    <cfRule type="expression" dxfId="41" priority="12" stopIfTrue="1">
      <formula>$A215&lt;&gt;""</formula>
    </cfRule>
  </conditionalFormatting>
  <conditionalFormatting sqref="F215">
    <cfRule type="expression" dxfId="40" priority="11" stopIfTrue="1">
      <formula>$A215&lt;&gt;""</formula>
    </cfRule>
  </conditionalFormatting>
  <conditionalFormatting sqref="G215">
    <cfRule type="expression" dxfId="39" priority="10" stopIfTrue="1">
      <formula>$A215&lt;&gt;""</formula>
    </cfRule>
  </conditionalFormatting>
  <conditionalFormatting sqref="E198">
    <cfRule type="expression" dxfId="38" priority="9" stopIfTrue="1">
      <formula>$A198&lt;&gt;""</formula>
    </cfRule>
  </conditionalFormatting>
  <conditionalFormatting sqref="H216 E216:F216">
    <cfRule type="expression" dxfId="37" priority="8" stopIfTrue="1">
      <formula>$A216&lt;&gt;""</formula>
    </cfRule>
  </conditionalFormatting>
  <conditionalFormatting sqref="G216">
    <cfRule type="expression" dxfId="36" priority="7" stopIfTrue="1">
      <formula>$A216&lt;&gt;""</formula>
    </cfRule>
  </conditionalFormatting>
  <conditionalFormatting sqref="H217 E217:F217">
    <cfRule type="expression" dxfId="35" priority="6" stopIfTrue="1">
      <formula>$A217&lt;&gt;""</formula>
    </cfRule>
  </conditionalFormatting>
  <conditionalFormatting sqref="G217">
    <cfRule type="expression" dxfId="34" priority="5" stopIfTrue="1">
      <formula>$A217&lt;&gt;""</formula>
    </cfRule>
  </conditionalFormatting>
  <conditionalFormatting sqref="G224">
    <cfRule type="expression" dxfId="33" priority="4" stopIfTrue="1">
      <formula>$A224&lt;&gt;""</formula>
    </cfRule>
  </conditionalFormatting>
  <conditionalFormatting sqref="G225">
    <cfRule type="expression" dxfId="32" priority="3" stopIfTrue="1">
      <formula>$A225&lt;&gt;""</formula>
    </cfRule>
  </conditionalFormatting>
  <conditionalFormatting sqref="G226">
    <cfRule type="expression" dxfId="31" priority="2" stopIfTrue="1">
      <formula>$A226&lt;&gt;""</formula>
    </cfRule>
  </conditionalFormatting>
  <conditionalFormatting sqref="G227">
    <cfRule type="expression" dxfId="30" priority="1" stopIfTrue="1">
      <formula>$A227&lt;&gt;""</formula>
    </cfRule>
  </conditionalFormatting>
  <dataValidations count="5">
    <dataValidation type="date" allowBlank="1" showInputMessage="1" showErrorMessage="1" sqref="D102 D104:D106 D5024:D65536">
      <formula1>42370</formula1>
      <formula2>42735</formula2>
    </dataValidation>
    <dataValidation type="list" allowBlank="1" sqref="E107:E5023">
      <formula1>$E$96:$E$99</formula1>
    </dataValidation>
    <dataValidation type="list" allowBlank="1" showInputMessage="1" showErrorMessage="1" sqref="A107:A5023">
      <formula1>OFFSET($A$1,0,0,$B$3,1)</formula1>
    </dataValidation>
    <dataValidation allowBlank="1" sqref="F107:F5023"/>
    <dataValidation type="list" allowBlank="1" showInputMessage="1" showErrorMessage="1" errorTitle="Chyba !" error="zadajte (vyberte zo zoznamu) platný analytický kód podľa nápovedy k bunke I104" sqref="I107:I10023">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75" t="s">
        <v>1360</v>
      </c>
      <c r="B1" s="375"/>
      <c r="C1" s="375"/>
      <c r="D1" s="375"/>
      <c r="E1" s="375"/>
      <c r="F1" s="375"/>
      <c r="G1" s="375"/>
      <c r="H1" s="375"/>
      <c r="I1" s="375"/>
    </row>
    <row r="2" spans="1:26" ht="7.5" customHeight="1" x14ac:dyDescent="0.2">
      <c r="C2" s="9"/>
      <c r="D2" s="9"/>
      <c r="E2" s="9"/>
      <c r="F2" s="9"/>
      <c r="G2" s="9"/>
      <c r="H2" s="9"/>
      <c r="I2" s="9"/>
    </row>
    <row r="3" spans="1:26" s="10" customFormat="1" ht="26.1" customHeight="1" x14ac:dyDescent="0.2">
      <c r="B3" s="196" t="s">
        <v>510</v>
      </c>
      <c r="C3" s="376" t="str">
        <f>INDEX(Adr!B2:B141,Doklady!B102)</f>
        <v>Slovenská softballová asociácia</v>
      </c>
      <c r="D3" s="376"/>
      <c r="E3" s="376"/>
      <c r="F3" s="376"/>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x14ac:dyDescent="0.2">
      <c r="B4" s="89" t="s">
        <v>539</v>
      </c>
      <c r="C4" s="91" t="str">
        <f>INDEX(Adr!A2:A214,Doklady!B102)</f>
        <v>17316723</v>
      </c>
      <c r="I4" s="90">
        <f>Doklady!H101</f>
        <v>44256</v>
      </c>
      <c r="J4" s="113"/>
      <c r="K4" s="114"/>
      <c r="L4" s="114"/>
      <c r="M4" s="114"/>
      <c r="N4" s="114"/>
      <c r="O4" s="114"/>
      <c r="P4" s="114"/>
      <c r="Q4" s="114"/>
      <c r="R4" s="114"/>
      <c r="S4" s="114"/>
      <c r="T4" s="114"/>
      <c r="U4" s="113"/>
      <c r="V4" s="113"/>
      <c r="W4" s="113"/>
      <c r="X4" s="113"/>
      <c r="Y4" s="113"/>
      <c r="Z4" s="113"/>
    </row>
    <row r="5" spans="1:26" s="10" customFormat="1" ht="12.75" x14ac:dyDescent="0.2">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540</v>
      </c>
      <c r="C6" s="10" t="str">
        <f>INDEX(Adr!D2:D214,Doklady!B102)&amp;", "&amp;INDEX(Adr!E2:E214,Doklady!B102)&amp;", "&amp;INDEX(Adr!F2:F214,Doklady!B102)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77" t="s">
        <v>797</v>
      </c>
      <c r="F9" s="378"/>
      <c r="J9" s="9"/>
      <c r="L9" s="149"/>
      <c r="M9" s="149"/>
      <c r="N9" s="149"/>
      <c r="O9" s="149"/>
      <c r="P9" s="149"/>
      <c r="Q9" s="149"/>
      <c r="R9" s="149"/>
      <c r="S9" s="149"/>
    </row>
    <row r="10" spans="1:26" ht="18" x14ac:dyDescent="0.25">
      <c r="A10" s="94" t="s">
        <v>7</v>
      </c>
      <c r="B10" s="95" t="s">
        <v>971</v>
      </c>
      <c r="C10" s="157">
        <f>SUMIF(FP!J:J,Doklady!$B$1&amp;A10,FP!D:D)</f>
        <v>0</v>
      </c>
      <c r="D10" s="157">
        <f>C10-E10</f>
        <v>0</v>
      </c>
      <c r="E10" s="367">
        <f>SUMIF(K:K,A10,I:I)</f>
        <v>0</v>
      </c>
      <c r="F10" s="368"/>
      <c r="J10" s="9"/>
      <c r="L10" s="151" t="s">
        <v>779</v>
      </c>
      <c r="M10" s="149"/>
      <c r="N10" s="149"/>
      <c r="O10" s="149"/>
      <c r="P10" s="149"/>
      <c r="Q10" s="149"/>
      <c r="R10" s="149"/>
      <c r="S10" s="149"/>
    </row>
    <row r="11" spans="1:26" ht="18" x14ac:dyDescent="0.25">
      <c r="A11" s="94" t="s">
        <v>6</v>
      </c>
      <c r="B11" s="95" t="s">
        <v>200</v>
      </c>
      <c r="C11" s="157">
        <f>SUMIF(FP!J:J,Doklady!$B$1&amp;A11,FP!D:D)</f>
        <v>54512</v>
      </c>
      <c r="D11" s="157">
        <f>+C11-E11</f>
        <v>32172.809999999998</v>
      </c>
      <c r="E11" s="379">
        <f>+I39-I42+I44-I47</f>
        <v>22339.190000000002</v>
      </c>
      <c r="F11" s="380"/>
      <c r="J11" s="213"/>
      <c r="L11" s="197" t="str">
        <f>L41</f>
        <v>a - softbal - bežné transfery</v>
      </c>
      <c r="M11" s="149"/>
      <c r="N11" s="149"/>
      <c r="O11" s="149"/>
      <c r="P11" s="149"/>
      <c r="Q11" s="149"/>
      <c r="R11" s="149"/>
      <c r="S11" s="149"/>
    </row>
    <row r="12" spans="1:26" ht="18" x14ac:dyDescent="0.25">
      <c r="A12" s="94" t="s">
        <v>10</v>
      </c>
      <c r="B12" s="95" t="s">
        <v>201</v>
      </c>
      <c r="C12" s="157">
        <f>SUMIF(FP!J:J,Doklady!$B$1&amp;A12,FP!D:D)</f>
        <v>0</v>
      </c>
      <c r="D12" s="157">
        <f>C12-E12</f>
        <v>0</v>
      </c>
      <c r="E12" s="367">
        <f>SUMIF(K:K,A12,I:I)</f>
        <v>0</v>
      </c>
      <c r="F12" s="368"/>
      <c r="J12" s="214"/>
      <c r="L12" s="197" t="str">
        <f>L42</f>
        <v>a - softbal - kapitálové transfery</v>
      </c>
      <c r="N12" s="149"/>
      <c r="O12" s="149"/>
      <c r="P12" s="149"/>
      <c r="Q12" s="149"/>
      <c r="R12" s="149"/>
      <c r="S12" s="149"/>
    </row>
    <row r="13" spans="1:26" ht="18" x14ac:dyDescent="0.25">
      <c r="A13" s="94" t="s">
        <v>9</v>
      </c>
      <c r="B13" s="95" t="s">
        <v>202</v>
      </c>
      <c r="C13" s="157">
        <f>SUMIF(FP!J:J,Doklady!$B$1&amp;A13,FP!D:D)</f>
        <v>0</v>
      </c>
      <c r="D13" s="157">
        <f>C13-E13</f>
        <v>0</v>
      </c>
      <c r="E13" s="367">
        <f>SUMIF(K:K,A13,I:I)</f>
        <v>0</v>
      </c>
      <c r="F13" s="368"/>
      <c r="J13" s="9"/>
      <c r="L13" s="197">
        <f>L46</f>
        <v>2</v>
      </c>
      <c r="N13" s="149"/>
      <c r="O13" s="149"/>
      <c r="P13" s="149"/>
      <c r="Q13" s="149"/>
      <c r="R13" s="149"/>
      <c r="S13" s="149"/>
    </row>
    <row r="14" spans="1:26" ht="18.75" thickBot="1" x14ac:dyDescent="0.3">
      <c r="A14" s="94" t="s">
        <v>12</v>
      </c>
      <c r="B14" s="95" t="s">
        <v>768</v>
      </c>
      <c r="C14" s="157">
        <f>SUMIF(FP!J:J,Doklady!$B$1&amp;A14,FP!D:D)</f>
        <v>0</v>
      </c>
      <c r="D14" s="157">
        <f>C14-E14</f>
        <v>0</v>
      </c>
      <c r="E14" s="381">
        <f>SUMIF(K:K,A14,I:I)</f>
        <v>0</v>
      </c>
      <c r="F14" s="382"/>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63" t="s">
        <v>789</v>
      </c>
      <c r="C16" s="364"/>
      <c r="D16" s="364"/>
      <c r="E16" s="364"/>
      <c r="F16" s="364"/>
      <c r="G16" s="364"/>
      <c r="H16" s="365"/>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66" t="s">
        <v>952</v>
      </c>
      <c r="C17" s="366"/>
      <c r="D17" s="366"/>
      <c r="E17" s="366"/>
      <c r="F17" s="366"/>
      <c r="G17" s="366"/>
      <c r="H17" s="366"/>
      <c r="I17" s="98">
        <f>SUMIF(FP!I:I,Doklady!$B$1&amp;A17,FP!D:D)</f>
        <v>54512</v>
      </c>
      <c r="T17" s="115"/>
    </row>
    <row r="18" spans="1:20" ht="12.75" customHeight="1" x14ac:dyDescent="0.2">
      <c r="A18" s="171" t="s">
        <v>205</v>
      </c>
      <c r="B18" s="366" t="s">
        <v>988</v>
      </c>
      <c r="C18" s="366"/>
      <c r="D18" s="366"/>
      <c r="E18" s="366"/>
      <c r="F18" s="366"/>
      <c r="G18" s="366"/>
      <c r="H18" s="366"/>
      <c r="I18" s="98">
        <f>SUMIF(FP!I:I,Doklady!$B$1&amp;A18,FP!D:D)</f>
        <v>0</v>
      </c>
    </row>
    <row r="19" spans="1:20" ht="12.75" customHeight="1" x14ac:dyDescent="0.2">
      <c r="A19" s="146" t="s">
        <v>206</v>
      </c>
      <c r="B19" s="366" t="s">
        <v>954</v>
      </c>
      <c r="C19" s="366"/>
      <c r="D19" s="366"/>
      <c r="E19" s="366"/>
      <c r="F19" s="366"/>
      <c r="G19" s="366"/>
      <c r="H19" s="366"/>
      <c r="I19" s="98">
        <f>SUMIF(FP!I:I,Doklady!$B$1&amp;A19,FP!D:D)</f>
        <v>0</v>
      </c>
    </row>
    <row r="20" spans="1:20" x14ac:dyDescent="0.2">
      <c r="A20" s="171" t="s">
        <v>207</v>
      </c>
      <c r="B20" s="360" t="s">
        <v>953</v>
      </c>
      <c r="C20" s="361"/>
      <c r="D20" s="361"/>
      <c r="E20" s="361"/>
      <c r="F20" s="361"/>
      <c r="G20" s="361"/>
      <c r="H20" s="362"/>
      <c r="I20" s="98">
        <f>SUMIF(FP!I:I,Doklady!$B$1&amp;A20,FP!D:D)</f>
        <v>0</v>
      </c>
      <c r="T20" s="115"/>
    </row>
    <row r="21" spans="1:20" x14ac:dyDescent="0.2">
      <c r="A21" s="146" t="s">
        <v>208</v>
      </c>
      <c r="B21" s="360" t="s">
        <v>955</v>
      </c>
      <c r="C21" s="361"/>
      <c r="D21" s="361"/>
      <c r="E21" s="361"/>
      <c r="F21" s="361"/>
      <c r="G21" s="361"/>
      <c r="H21" s="362"/>
      <c r="I21" s="98">
        <f>SUMIF(FP!I:I,Doklady!$B$1&amp;A21,FP!D:D)</f>
        <v>0</v>
      </c>
      <c r="T21" s="115"/>
    </row>
    <row r="22" spans="1:20" x14ac:dyDescent="0.2">
      <c r="A22" s="171" t="s">
        <v>209</v>
      </c>
      <c r="B22" s="360" t="s">
        <v>1361</v>
      </c>
      <c r="C22" s="361"/>
      <c r="D22" s="361"/>
      <c r="E22" s="361"/>
      <c r="F22" s="361"/>
      <c r="G22" s="361"/>
      <c r="H22" s="362"/>
      <c r="I22" s="98">
        <f>SUMIF(FP!I:I,Doklady!$B$1&amp;A22,FP!D:D)</f>
        <v>0</v>
      </c>
      <c r="T22" s="115"/>
    </row>
    <row r="23" spans="1:20" x14ac:dyDescent="0.2">
      <c r="A23" s="146" t="s">
        <v>210</v>
      </c>
      <c r="B23" s="360" t="s">
        <v>1149</v>
      </c>
      <c r="C23" s="361"/>
      <c r="D23" s="361"/>
      <c r="E23" s="361"/>
      <c r="F23" s="361"/>
      <c r="G23" s="361"/>
      <c r="H23" s="362"/>
      <c r="I23" s="98">
        <f>SUMIF(FP!I:I,Doklady!$B$1&amp;A23,FP!D:D)</f>
        <v>0</v>
      </c>
      <c r="T23" s="115"/>
    </row>
    <row r="24" spans="1:20" x14ac:dyDescent="0.2">
      <c r="A24" s="171" t="s">
        <v>211</v>
      </c>
      <c r="B24" s="360" t="s">
        <v>1150</v>
      </c>
      <c r="C24" s="361"/>
      <c r="D24" s="361"/>
      <c r="E24" s="361"/>
      <c r="F24" s="361"/>
      <c r="G24" s="361"/>
      <c r="H24" s="362"/>
      <c r="I24" s="98">
        <f>SUMIF(FP!I:I,Doklady!$B$1&amp;A24,FP!D:D)</f>
        <v>0</v>
      </c>
      <c r="T24" s="115"/>
    </row>
    <row r="25" spans="1:20" x14ac:dyDescent="0.2">
      <c r="A25" s="146" t="s">
        <v>212</v>
      </c>
      <c r="B25" s="360" t="s">
        <v>1362</v>
      </c>
      <c r="C25" s="361"/>
      <c r="D25" s="361"/>
      <c r="E25" s="361"/>
      <c r="F25" s="361"/>
      <c r="G25" s="361"/>
      <c r="H25" s="362"/>
      <c r="I25" s="98">
        <f>SUMIF(FP!I:I,Doklady!$B$1&amp;A25,FP!D:D)</f>
        <v>0</v>
      </c>
      <c r="T25" s="115"/>
    </row>
    <row r="26" spans="1:20" x14ac:dyDescent="0.2">
      <c r="A26" s="171" t="s">
        <v>213</v>
      </c>
      <c r="B26" s="360" t="s">
        <v>1152</v>
      </c>
      <c r="C26" s="361"/>
      <c r="D26" s="361"/>
      <c r="E26" s="361"/>
      <c r="F26" s="361"/>
      <c r="G26" s="361"/>
      <c r="H26" s="362"/>
      <c r="I26" s="98">
        <f>SUMIF(FP!I:I,Doklady!$B$1&amp;A26,FP!D:D)</f>
        <v>0</v>
      </c>
      <c r="T26" s="115"/>
    </row>
    <row r="27" spans="1:20" x14ac:dyDescent="0.2">
      <c r="A27" s="146" t="s">
        <v>214</v>
      </c>
      <c r="B27" s="360" t="s">
        <v>1153</v>
      </c>
      <c r="C27" s="361"/>
      <c r="D27" s="361"/>
      <c r="E27" s="361"/>
      <c r="F27" s="361"/>
      <c r="G27" s="361"/>
      <c r="H27" s="362"/>
      <c r="I27" s="98">
        <f>SUMIF(FP!I:I,Doklady!$B$1&amp;A27,FP!D:D)</f>
        <v>0</v>
      </c>
      <c r="T27" s="115"/>
    </row>
    <row r="28" spans="1:20" x14ac:dyDescent="0.2">
      <c r="A28" s="171" t="s">
        <v>215</v>
      </c>
      <c r="B28" s="360" t="s">
        <v>1154</v>
      </c>
      <c r="C28" s="361"/>
      <c r="D28" s="361"/>
      <c r="E28" s="361"/>
      <c r="F28" s="361"/>
      <c r="G28" s="361"/>
      <c r="H28" s="362"/>
      <c r="I28" s="98">
        <f>SUMIF(FP!I:I,Doklady!$B$1&amp;A28,FP!D:D)</f>
        <v>0</v>
      </c>
      <c r="T28" s="115"/>
    </row>
    <row r="29" spans="1:20" x14ac:dyDescent="0.2">
      <c r="A29" s="146" t="s">
        <v>216</v>
      </c>
      <c r="B29" s="372" t="s">
        <v>1421</v>
      </c>
      <c r="C29" s="373"/>
      <c r="D29" s="373"/>
      <c r="E29" s="373"/>
      <c r="F29" s="373"/>
      <c r="G29" s="373"/>
      <c r="H29" s="374"/>
      <c r="I29" s="98">
        <f>SUMIF(FP!I:I,Doklady!$B$1&amp;A29,FP!D:D)</f>
        <v>0</v>
      </c>
      <c r="T29" s="115"/>
    </row>
    <row r="30" spans="1:20" x14ac:dyDescent="0.2">
      <c r="A30" s="171" t="s">
        <v>217</v>
      </c>
      <c r="B30" s="355" t="s">
        <v>1020</v>
      </c>
      <c r="C30" s="356"/>
      <c r="D30" s="356"/>
      <c r="E30" s="356"/>
      <c r="F30" s="356"/>
      <c r="G30" s="356"/>
      <c r="H30" s="357"/>
      <c r="I30" s="98">
        <f>SUMIF(FP!I:I,Doklady!$B$1&amp;A30,FP!D:D)</f>
        <v>0</v>
      </c>
      <c r="T30" s="115"/>
    </row>
    <row r="31" spans="1:20" ht="11.25" customHeight="1" x14ac:dyDescent="0.2">
      <c r="A31" s="146" t="s">
        <v>218</v>
      </c>
      <c r="B31" s="355" t="s">
        <v>1422</v>
      </c>
      <c r="C31" s="356"/>
      <c r="D31" s="356"/>
      <c r="E31" s="356"/>
      <c r="F31" s="356"/>
      <c r="G31" s="356"/>
      <c r="H31" s="357"/>
      <c r="I31" s="98">
        <f>SUMIF(FP!I:I,Doklady!$B$1&amp;A31,FP!D:D)</f>
        <v>0</v>
      </c>
      <c r="T31" s="115"/>
    </row>
    <row r="32" spans="1:20" x14ac:dyDescent="0.2">
      <c r="A32" s="171" t="s">
        <v>219</v>
      </c>
      <c r="B32" s="355" t="s">
        <v>1157</v>
      </c>
      <c r="C32" s="356"/>
      <c r="D32" s="356"/>
      <c r="E32" s="356"/>
      <c r="F32" s="356"/>
      <c r="G32" s="356"/>
      <c r="H32" s="357"/>
      <c r="I32" s="98">
        <f>SUMIF(FP!I:I,Doklady!$B$1&amp;A32,FP!D:D)</f>
        <v>0</v>
      </c>
      <c r="T32" s="115"/>
    </row>
    <row r="33" spans="1:21" ht="11.25" hidden="1" customHeight="1" x14ac:dyDescent="0.2">
      <c r="A33" s="146" t="s">
        <v>220</v>
      </c>
      <c r="B33" s="355"/>
      <c r="C33" s="356"/>
      <c r="D33" s="356"/>
      <c r="E33" s="356"/>
      <c r="F33" s="356"/>
      <c r="G33" s="356"/>
      <c r="H33" s="357"/>
      <c r="I33" s="98">
        <f>SUMIF(FP!I:I,Doklady!$B$1&amp;A33,FP!D:D)</f>
        <v>0</v>
      </c>
      <c r="T33" s="115"/>
    </row>
    <row r="34" spans="1:21" hidden="1" x14ac:dyDescent="0.2">
      <c r="A34" s="171" t="s">
        <v>221</v>
      </c>
      <c r="B34" s="358"/>
      <c r="C34" s="358"/>
      <c r="D34" s="358"/>
      <c r="E34" s="358"/>
      <c r="F34" s="358"/>
      <c r="G34" s="358"/>
      <c r="H34" s="358"/>
      <c r="I34" s="98">
        <f>SUMIF(FP!I:I,Doklady!$B$1&amp;A34,FP!D:D)</f>
        <v>0</v>
      </c>
      <c r="J34" s="9"/>
      <c r="K34" s="9"/>
    </row>
    <row r="36" spans="1:21" ht="12.75" x14ac:dyDescent="0.2">
      <c r="A36" s="152" t="s">
        <v>795</v>
      </c>
      <c r="B36" s="152"/>
      <c r="C36" s="281">
        <v>1</v>
      </c>
      <c r="D36" s="281">
        <v>2</v>
      </c>
      <c r="E36" s="281">
        <v>3</v>
      </c>
      <c r="F36" s="281">
        <v>4</v>
      </c>
      <c r="G36" s="281">
        <v>5</v>
      </c>
      <c r="H36" s="281">
        <v>5</v>
      </c>
      <c r="I36" s="153"/>
    </row>
    <row r="37" spans="1:21" ht="3.75" customHeight="1" x14ac:dyDescent="0.2"/>
    <row r="38" spans="1:21" ht="33.75" x14ac:dyDescent="0.2">
      <c r="A38" s="92" t="s">
        <v>3</v>
      </c>
      <c r="B38" s="92" t="str">
        <f>"Šport "&amp;K40</f>
        <v>Šport softbal</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10902.400000000001</v>
      </c>
      <c r="G39" s="104">
        <f>+MAX(I39-C39-D39-E39-F39-H39,0)</f>
        <v>43609.599999999999</v>
      </c>
      <c r="H39" s="104">
        <f>+IFERROR(VLOOKUP(K40&amp;" - kapitálové transfery",B$53:C$90,2,0),0)</f>
        <v>0</v>
      </c>
      <c r="I39" s="98">
        <f>SUMIF(FP!K:K,K40,FP!D:D)</f>
        <v>54512</v>
      </c>
      <c r="L39" s="112">
        <f>COUNTIF(FP!N:N,Doklady!B1&amp;"aK")</f>
        <v>0</v>
      </c>
      <c r="T39" s="115"/>
    </row>
    <row r="40" spans="1:21" x14ac:dyDescent="0.2">
      <c r="A40" s="146" t="s">
        <v>204</v>
      </c>
      <c r="B40" s="147" t="s">
        <v>788</v>
      </c>
      <c r="C40" s="104">
        <f>DSUM(Doklady!A103:I10023,"GGG",Spolu!L40:M42)</f>
        <v>0</v>
      </c>
      <c r="D40" s="104">
        <f>DSUM(Doklady!A103:I10023,"GGG",Spolu!N40:O42)</f>
        <v>0</v>
      </c>
      <c r="E40" s="104">
        <f>DSUM(Doklady!A103:I10023,"GGG",Spolu!P40:Q42)</f>
        <v>25933.199999999997</v>
      </c>
      <c r="F40" s="104">
        <f>DSUM(Doklady!A103:I10023,"GGG",Spolu!R40:S42)</f>
        <v>5379.5700000000006</v>
      </c>
      <c r="G40" s="104">
        <f>DSUM(Doklady!A103:I10023,"GGG",Spolu!T40:U42)-H40</f>
        <v>860.04</v>
      </c>
      <c r="H40" s="104">
        <f>+IFERROR(VLOOKUP(K40&amp;" - kapitálové transfery",B$53:D$90,3,0),0)</f>
        <v>0</v>
      </c>
      <c r="I40" s="98">
        <f>+C40+D40+E40+F40+G40+H40</f>
        <v>32172.809999999998</v>
      </c>
      <c r="J40" s="277" t="str">
        <f>+K45</f>
        <v>.</v>
      </c>
      <c r="K40" s="279" t="str">
        <f>IF(L38&gt;0,INDEX(FP!K:K,Doklady!B2),".")</f>
        <v>softbal</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22339.190000000002</v>
      </c>
      <c r="J41" s="278">
        <f>+K46</f>
        <v>0</v>
      </c>
      <c r="K41" s="280">
        <f>+I41-H41</f>
        <v>22339.190000000002</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204</v>
      </c>
      <c r="B42" s="147" t="s">
        <v>1147</v>
      </c>
      <c r="C42" s="98">
        <f>+C40</f>
        <v>0</v>
      </c>
      <c r="D42" s="274">
        <f>+D40</f>
        <v>0</v>
      </c>
      <c r="E42" s="274">
        <f>+E40</f>
        <v>25933.199999999997</v>
      </c>
      <c r="F42" s="274">
        <f>+MIN(F39:F40)</f>
        <v>5379.5700000000006</v>
      </c>
      <c r="G42" s="274">
        <f>+MIN(G39+MAX(F39-F40,0)-MAX(E40-E39,0)-MAX(D40-D39,0)-MAX(C40-C39,0),G40)</f>
        <v>860.04</v>
      </c>
      <c r="H42" s="274">
        <f>+MIN(H39:H40)</f>
        <v>0</v>
      </c>
      <c r="I42" s="98">
        <f>+C42+D42+E42+MIN(F39:F40)+G42+H42</f>
        <v>32172.809999999998</v>
      </c>
      <c r="J42" s="278">
        <f>+K47</f>
        <v>0</v>
      </c>
      <c r="K42" s="280">
        <f>+I42-H42</f>
        <v>32172.809999999998</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33.75"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DSUM(Doklady!A103:I10023,"GGG",Spolu!L45:M47)</f>
        <v>0</v>
      </c>
      <c r="D45" s="104">
        <f>DSUM(Doklady!A103:I10023,"GGG",Spolu!N45:O47)</f>
        <v>0</v>
      </c>
      <c r="E45" s="104">
        <f>DSUM(Doklady!A103:I10023,"GGG",Spolu!P45:Q47)</f>
        <v>0</v>
      </c>
      <c r="F45" s="104">
        <f>DSUM(Doklady!A103:I10023,"GGG",Spolu!R45:S47)</f>
        <v>0</v>
      </c>
      <c r="G45" s="104">
        <f>DSUM(Doklady!A103:I10023,"GGG",Spolu!T45:U47)-H45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70"/>
      <c r="B50" s="371"/>
      <c r="C50" s="371"/>
      <c r="D50" s="371"/>
      <c r="E50" s="371"/>
      <c r="F50" s="371"/>
      <c r="G50" s="371"/>
      <c r="H50" s="371"/>
      <c r="I50" s="371"/>
      <c r="T50" s="115"/>
    </row>
    <row r="51" spans="1:20" x14ac:dyDescent="0.2">
      <c r="A51" s="143"/>
      <c r="B51" s="144"/>
      <c r="C51" s="142"/>
      <c r="D51" s="145"/>
      <c r="E51" s="145"/>
      <c r="F51" s="145"/>
      <c r="G51" s="283"/>
      <c r="H51" s="145"/>
      <c r="I51" s="145"/>
      <c r="T51" s="115"/>
    </row>
    <row r="52" spans="1:20" ht="22.5"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softbal - bežné transfery</v>
      </c>
      <c r="C53" s="98">
        <f>IF(A53&lt;&gt;"",INDEX(FP!D:D,Doklady!B$2+(ROW()-53)),"")</f>
        <v>54512</v>
      </c>
      <c r="D53" s="98">
        <f>IF(A53&lt;&gt;"",Doklady!H1-Doklady!I1,"")</f>
        <v>32172.809999999987</v>
      </c>
      <c r="E53" s="98">
        <f>IF(A53&lt;&gt;"",MIN(D53,C53)*Doklady!C1/(1-Doklady!C1),"")</f>
        <v>0</v>
      </c>
      <c r="F53" s="96">
        <f>IF(A53&lt;&gt;"",Doklady!I1,"")</f>
        <v>0</v>
      </c>
      <c r="G53" s="98">
        <f t="shared" ref="G53:G84" si="0">+IFERROR(HLOOKUP(IF(RIGHT(B53,15)="bežné transfery",LEFT(B53,LEN(B53)-18),0),$J$40:$K$42,3,0),MIN(C53,D53))</f>
        <v>32172.809999999998</v>
      </c>
      <c r="H53" s="96"/>
      <c r="I53" s="98">
        <f>IF(A53&lt;&gt;"",MAX(IF(G53&lt;C53,C53-G53,0)+IF(F53&lt;E53,E53-F53,0),0),0)</f>
        <v>22339.190000000002</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x14ac:dyDescent="0.2">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x14ac:dyDescent="0.2">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54512</v>
      </c>
      <c r="D118" s="290">
        <f t="shared" ref="D118:I118" si="5">SUM(D53:D117)</f>
        <v>32172.809999999987</v>
      </c>
      <c r="E118" s="290">
        <f t="shared" si="5"/>
        <v>0</v>
      </c>
      <c r="F118" s="290">
        <f t="shared" si="5"/>
        <v>0</v>
      </c>
      <c r="G118" s="290">
        <f t="shared" si="5"/>
        <v>32172.809999999998</v>
      </c>
      <c r="H118" s="290">
        <f t="shared" si="5"/>
        <v>0</v>
      </c>
      <c r="I118" s="290">
        <f t="shared" si="5"/>
        <v>22339.190000000002</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x14ac:dyDescent="0.2">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766</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775</v>
      </c>
      <c r="B127" s="10"/>
      <c r="C127" s="99"/>
      <c r="D127" s="99"/>
      <c r="E127" s="99"/>
      <c r="F127" s="99"/>
      <c r="G127" s="99"/>
      <c r="H127" s="99"/>
      <c r="I127" s="99"/>
      <c r="J127" s="113"/>
    </row>
    <row r="128" spans="1:26" ht="47.25" customHeight="1" x14ac:dyDescent="0.2">
      <c r="A128" s="10"/>
      <c r="B128" s="273"/>
      <c r="C128" s="291"/>
      <c r="D128" s="359"/>
      <c r="E128" s="359"/>
      <c r="F128" s="359"/>
      <c r="G128" s="359"/>
      <c r="H128" s="359"/>
      <c r="I128" s="359"/>
      <c r="J128" s="113"/>
    </row>
    <row r="129" spans="1:10" ht="68.25" customHeight="1" x14ac:dyDescent="0.2">
      <c r="A129" s="10"/>
      <c r="B129" s="269" t="s">
        <v>1116</v>
      </c>
      <c r="C129" s="270"/>
      <c r="D129" s="369" t="s">
        <v>1117</v>
      </c>
      <c r="E129" s="369"/>
      <c r="F129" s="369"/>
      <c r="G129" s="369"/>
      <c r="H129" s="369"/>
      <c r="I129" s="369"/>
      <c r="J129" s="113"/>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x14ac:dyDescent="0.2">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x14ac:dyDescent="0.2">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x14ac:dyDescent="0.2">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x14ac:dyDescent="0.2">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x14ac:dyDescent="0.2">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x14ac:dyDescent="0.2">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x14ac:dyDescent="0.2">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x14ac:dyDescent="0.2">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x14ac:dyDescent="0.2">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x14ac:dyDescent="0.2">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x14ac:dyDescent="0.2">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x14ac:dyDescent="0.2">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x14ac:dyDescent="0.2">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x14ac:dyDescent="0.2">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x14ac:dyDescent="0.2">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x14ac:dyDescent="0.2">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x14ac:dyDescent="0.2">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x14ac:dyDescent="0.2">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x14ac:dyDescent="0.2">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x14ac:dyDescent="0.2">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x14ac:dyDescent="0.2">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x14ac:dyDescent="0.2">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x14ac:dyDescent="0.2">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x14ac:dyDescent="0.2">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x14ac:dyDescent="0.2">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x14ac:dyDescent="0.2">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x14ac:dyDescent="0.2">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x14ac:dyDescent="0.2">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x14ac:dyDescent="0.2">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x14ac:dyDescent="0.2">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x14ac:dyDescent="0.2">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x14ac:dyDescent="0.2">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x14ac:dyDescent="0.2">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x14ac:dyDescent="0.2">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x14ac:dyDescent="0.2">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x14ac:dyDescent="0.2">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x14ac:dyDescent="0.2">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x14ac:dyDescent="0.2">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x14ac:dyDescent="0.2">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x14ac:dyDescent="0.2">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x14ac:dyDescent="0.2">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x14ac:dyDescent="0.2">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x14ac:dyDescent="0.2">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x14ac:dyDescent="0.2">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x14ac:dyDescent="0.2">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x14ac:dyDescent="0.2">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x14ac:dyDescent="0.2">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x14ac:dyDescent="0.2">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x14ac:dyDescent="0.2">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x14ac:dyDescent="0.2">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x14ac:dyDescent="0.2">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x14ac:dyDescent="0.2">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x14ac:dyDescent="0.2">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x14ac:dyDescent="0.2">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x14ac:dyDescent="0.2">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x14ac:dyDescent="0.2">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x14ac:dyDescent="0.2">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x14ac:dyDescent="0.2">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x14ac:dyDescent="0.2">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x14ac:dyDescent="0.2">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x14ac:dyDescent="0.2">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x14ac:dyDescent="0.2">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x14ac:dyDescent="0.2">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x14ac:dyDescent="0.2">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x14ac:dyDescent="0.2">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x14ac:dyDescent="0.2">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x14ac:dyDescent="0.2">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x14ac:dyDescent="0.2">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x14ac:dyDescent="0.2">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x14ac:dyDescent="0.2">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x14ac:dyDescent="0.2">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x14ac:dyDescent="0.2">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x14ac:dyDescent="0.2">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x14ac:dyDescent="0.2">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x14ac:dyDescent="0.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x14ac:dyDescent="0.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x14ac:dyDescent="0.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x14ac:dyDescent="0.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x14ac:dyDescent="0.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x14ac:dyDescent="0.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x14ac:dyDescent="0.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x14ac:dyDescent="0.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x14ac:dyDescent="0.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x14ac:dyDescent="0.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x14ac:dyDescent="0.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x14ac:dyDescent="0.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x14ac:dyDescent="0.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x14ac:dyDescent="0.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x14ac:dyDescent="0.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x14ac:dyDescent="0.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x14ac:dyDescent="0.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x14ac:dyDescent="0.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x14ac:dyDescent="0.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x14ac:dyDescent="0.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x14ac:dyDescent="0.2">
      <c r="A96" s="238"/>
      <c r="B96" s="239"/>
      <c r="C96" s="240"/>
      <c r="D96" s="240"/>
      <c r="E96" s="240"/>
      <c r="F96" s="240"/>
      <c r="G96" s="239"/>
      <c r="H96" s="239"/>
      <c r="I96" s="240"/>
      <c r="J96" s="240"/>
      <c r="K96" s="240"/>
      <c r="L96" s="241"/>
    </row>
    <row r="97" spans="1:12" x14ac:dyDescent="0.2">
      <c r="A97" s="238"/>
      <c r="B97" s="239"/>
      <c r="C97" s="240"/>
      <c r="D97" s="240"/>
      <c r="E97" s="240"/>
      <c r="F97" s="240"/>
      <c r="G97" s="239"/>
      <c r="H97" s="249"/>
      <c r="I97" s="240"/>
      <c r="J97" s="240"/>
      <c r="K97" s="245"/>
      <c r="L97" s="246"/>
    </row>
    <row r="98" spans="1:12" x14ac:dyDescent="0.2">
      <c r="A98" s="238"/>
      <c r="B98" s="239"/>
      <c r="C98" s="240"/>
      <c r="D98" s="240"/>
      <c r="E98" s="240"/>
      <c r="F98" s="240"/>
      <c r="G98" s="239"/>
      <c r="H98" s="249"/>
      <c r="I98" s="240"/>
      <c r="J98" s="240"/>
      <c r="K98" s="245"/>
      <c r="L98" s="246"/>
    </row>
    <row r="99" spans="1:12" x14ac:dyDescent="0.2">
      <c r="A99" s="238"/>
      <c r="B99" s="239"/>
      <c r="C99" s="240"/>
      <c r="D99" s="240"/>
      <c r="E99" s="240"/>
      <c r="F99" s="240"/>
      <c r="G99" s="239"/>
      <c r="H99" s="249"/>
      <c r="I99" s="240"/>
      <c r="J99" s="240"/>
      <c r="K99" s="245"/>
      <c r="L99" s="246"/>
    </row>
    <row r="100" spans="1:12" x14ac:dyDescent="0.2">
      <c r="A100" s="250"/>
      <c r="B100" s="295"/>
      <c r="C100" s="296"/>
      <c r="D100" s="295"/>
      <c r="E100" s="295"/>
      <c r="F100" s="295"/>
      <c r="G100" s="295"/>
      <c r="H100" s="295"/>
      <c r="I100" s="295"/>
      <c r="J100" s="295"/>
      <c r="K100" s="295"/>
      <c r="L100" s="297"/>
    </row>
    <row r="101" spans="1:12" x14ac:dyDescent="0.2">
      <c r="A101" s="238"/>
      <c r="B101" s="239"/>
      <c r="C101" s="240"/>
      <c r="D101" s="240"/>
      <c r="E101" s="240"/>
      <c r="F101" s="240"/>
      <c r="G101" s="239"/>
      <c r="H101" s="239"/>
      <c r="I101" s="240"/>
      <c r="J101" s="240"/>
      <c r="K101" s="240"/>
      <c r="L101" s="241"/>
    </row>
    <row r="102" spans="1:12" x14ac:dyDescent="0.2">
      <c r="A102" s="238"/>
      <c r="B102" s="239"/>
      <c r="C102" s="240"/>
      <c r="D102" s="240"/>
      <c r="E102" s="240"/>
      <c r="F102" s="240"/>
      <c r="G102" s="239"/>
      <c r="H102" s="239"/>
      <c r="I102" s="240"/>
      <c r="J102" s="240"/>
      <c r="K102" s="245"/>
      <c r="L102" s="246"/>
    </row>
    <row r="103" spans="1:12" x14ac:dyDescent="0.2">
      <c r="A103" s="238"/>
      <c r="B103" s="239"/>
      <c r="C103" s="240"/>
      <c r="D103" s="240"/>
      <c r="E103" s="240"/>
      <c r="F103" s="240"/>
      <c r="G103" s="239"/>
      <c r="H103" s="239"/>
      <c r="I103" s="240"/>
      <c r="J103" s="240"/>
      <c r="K103" s="245"/>
      <c r="L103" s="246"/>
    </row>
    <row r="104" spans="1:12" x14ac:dyDescent="0.2">
      <c r="A104" s="242"/>
      <c r="B104" s="243"/>
      <c r="C104" s="240"/>
      <c r="D104" s="243"/>
      <c r="E104" s="243"/>
      <c r="F104" s="243"/>
      <c r="G104" s="243"/>
      <c r="H104" s="243"/>
      <c r="I104" s="243"/>
      <c r="J104" s="243"/>
      <c r="K104" s="243"/>
      <c r="L104" s="244"/>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0"/>
      <c r="L106" s="241"/>
    </row>
    <row r="107" spans="1:12" x14ac:dyDescent="0.2">
      <c r="A107" s="238"/>
      <c r="B107" s="239"/>
      <c r="C107" s="240"/>
      <c r="D107" s="240"/>
      <c r="E107" s="240"/>
      <c r="F107" s="240"/>
      <c r="G107" s="239"/>
      <c r="H107" s="239"/>
      <c r="I107" s="240"/>
      <c r="J107" s="240"/>
      <c r="K107" s="240"/>
      <c r="L107" s="241"/>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5"/>
      <c r="L110" s="246"/>
    </row>
    <row r="111" spans="1:12" x14ac:dyDescent="0.2">
      <c r="A111" s="238"/>
      <c r="B111" s="239"/>
      <c r="C111" s="240"/>
      <c r="D111" s="240"/>
      <c r="E111" s="240"/>
      <c r="F111" s="240"/>
      <c r="G111" s="239"/>
      <c r="H111" s="248"/>
      <c r="I111" s="240"/>
      <c r="J111" s="240"/>
      <c r="K111" s="245"/>
      <c r="L111" s="246"/>
    </row>
    <row r="112" spans="1:12" x14ac:dyDescent="0.2">
      <c r="A112" s="238"/>
      <c r="B112" s="239"/>
      <c r="C112" s="240"/>
      <c r="D112" s="240"/>
      <c r="E112" s="240"/>
      <c r="F112" s="240"/>
      <c r="G112" s="239"/>
      <c r="H112" s="239"/>
      <c r="I112" s="243"/>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39"/>
      <c r="I114" s="240"/>
      <c r="J114" s="240"/>
      <c r="K114" s="240"/>
      <c r="L114" s="241"/>
    </row>
    <row r="115" spans="1:12" x14ac:dyDescent="0.2">
      <c r="A115" s="238"/>
      <c r="B115" s="239"/>
      <c r="C115" s="240"/>
      <c r="D115" s="240"/>
      <c r="E115" s="240"/>
      <c r="F115" s="240"/>
      <c r="G115" s="239"/>
      <c r="H115" s="239"/>
      <c r="I115" s="240"/>
      <c r="J115" s="240"/>
      <c r="K115" s="240"/>
      <c r="L115" s="241"/>
    </row>
    <row r="116" spans="1:12" x14ac:dyDescent="0.2">
      <c r="A116" s="238"/>
      <c r="B116" s="239"/>
      <c r="C116" s="240"/>
      <c r="D116" s="240"/>
      <c r="E116" s="240"/>
      <c r="F116" s="240"/>
      <c r="G116" s="239"/>
      <c r="H116" s="239"/>
      <c r="I116" s="240"/>
      <c r="J116" s="240"/>
      <c r="K116" s="240"/>
      <c r="L116" s="241"/>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47"/>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42"/>
      <c r="B129" s="243"/>
      <c r="C129" s="240"/>
      <c r="D129" s="243"/>
      <c r="E129" s="243"/>
      <c r="F129" s="243"/>
      <c r="G129" s="243"/>
      <c r="H129" s="243"/>
      <c r="I129" s="243"/>
      <c r="J129" s="243"/>
      <c r="K129" s="243"/>
      <c r="L129" s="244"/>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47"/>
      <c r="H131" s="239"/>
      <c r="I131" s="240"/>
      <c r="J131" s="240"/>
      <c r="K131" s="240"/>
      <c r="L131" s="241"/>
    </row>
    <row r="132" spans="1:12" x14ac:dyDescent="0.2">
      <c r="A132" s="238"/>
      <c r="B132" s="239"/>
      <c r="C132" s="240"/>
      <c r="D132" s="240"/>
      <c r="E132" s="240"/>
      <c r="F132" s="240"/>
      <c r="G132" s="239"/>
      <c r="H132" s="239"/>
      <c r="I132" s="240"/>
      <c r="J132" s="240"/>
      <c r="K132" s="240"/>
      <c r="L132" s="241"/>
    </row>
    <row r="133" spans="1:12" x14ac:dyDescent="0.2">
      <c r="A133" s="238"/>
      <c r="B133" s="239"/>
      <c r="C133" s="240"/>
      <c r="D133" s="240"/>
      <c r="E133" s="240"/>
      <c r="F133" s="240"/>
      <c r="G133" s="239"/>
      <c r="H133" s="239"/>
      <c r="I133" s="240"/>
      <c r="J133" s="240"/>
      <c r="K133" s="240"/>
      <c r="L133" s="241"/>
    </row>
    <row r="134" spans="1:12" x14ac:dyDescent="0.2">
      <c r="A134" s="242"/>
      <c r="B134" s="243"/>
      <c r="C134" s="240"/>
      <c r="D134" s="243"/>
      <c r="E134" s="243"/>
      <c r="F134" s="243"/>
      <c r="G134" s="243"/>
      <c r="H134" s="243"/>
      <c r="I134" s="243"/>
      <c r="J134" s="243"/>
      <c r="K134" s="243"/>
      <c r="L134" s="244"/>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5"/>
      <c r="L138" s="246"/>
    </row>
    <row r="139" spans="1:12" x14ac:dyDescent="0.2">
      <c r="A139" s="238"/>
      <c r="B139" s="239"/>
      <c r="C139" s="240"/>
      <c r="D139" s="240"/>
      <c r="E139" s="240"/>
      <c r="F139" s="240"/>
      <c r="G139" s="239"/>
      <c r="H139" s="239"/>
      <c r="I139" s="240"/>
      <c r="J139" s="240"/>
      <c r="K139" s="240"/>
      <c r="L139" s="241"/>
    </row>
    <row r="140" spans="1:12" x14ac:dyDescent="0.2">
      <c r="A140" s="238"/>
      <c r="B140" s="239"/>
      <c r="C140" s="240"/>
      <c r="D140" s="240"/>
      <c r="E140" s="240"/>
      <c r="F140" s="240"/>
      <c r="G140" s="239"/>
      <c r="H140" s="239"/>
      <c r="I140" s="240"/>
      <c r="J140" s="240"/>
      <c r="K140" s="240"/>
      <c r="L140" s="241"/>
    </row>
    <row r="141" spans="1:12" x14ac:dyDescent="0.2">
      <c r="A141" s="238"/>
      <c r="B141" s="239"/>
      <c r="C141" s="240"/>
      <c r="D141" s="240"/>
      <c r="E141" s="240"/>
      <c r="F141" s="240"/>
      <c r="G141" s="239"/>
      <c r="H141" s="239"/>
      <c r="I141" s="240"/>
      <c r="J141" s="240"/>
      <c r="K141" s="240"/>
      <c r="L141" s="241"/>
    </row>
    <row r="142" spans="1:12" x14ac:dyDescent="0.2">
      <c r="A142" s="238"/>
      <c r="B142" s="239"/>
      <c r="C142" s="240"/>
      <c r="D142" s="240"/>
      <c r="E142" s="240"/>
      <c r="F142" s="240"/>
      <c r="G142" s="239"/>
      <c r="H142" s="239"/>
      <c r="I142" s="240"/>
      <c r="J142" s="240"/>
      <c r="K142" s="240"/>
      <c r="L142" s="241"/>
    </row>
    <row r="143" spans="1:12" x14ac:dyDescent="0.2">
      <c r="A143" s="242"/>
      <c r="B143" s="243"/>
      <c r="C143" s="240"/>
      <c r="D143" s="243"/>
      <c r="E143" s="243"/>
      <c r="F143" s="243"/>
      <c r="G143" s="243"/>
      <c r="H143" s="243"/>
      <c r="I143" s="243"/>
      <c r="J143" s="243"/>
      <c r="K143" s="243"/>
      <c r="L143" s="244"/>
    </row>
    <row r="144" spans="1:12" x14ac:dyDescent="0.2">
      <c r="A144" s="242"/>
      <c r="B144" s="243"/>
      <c r="C144" s="240"/>
      <c r="D144" s="243"/>
      <c r="E144" s="243"/>
      <c r="F144" s="243"/>
      <c r="G144" s="243"/>
      <c r="H144" s="243"/>
      <c r="I144" s="243"/>
      <c r="J144" s="243"/>
      <c r="K144" s="243"/>
      <c r="L144" s="244"/>
    </row>
    <row r="145" spans="1:12" x14ac:dyDescent="0.2">
      <c r="A145" s="242"/>
      <c r="B145" s="243"/>
      <c r="C145" s="243"/>
      <c r="D145" s="243"/>
      <c r="E145" s="243"/>
      <c r="F145" s="243"/>
      <c r="G145" s="243"/>
      <c r="H145" s="243"/>
      <c r="I145" s="243"/>
      <c r="J145" s="243"/>
      <c r="K145" s="243"/>
      <c r="L145" s="244"/>
    </row>
    <row r="146" spans="1:12" x14ac:dyDescent="0.2">
      <c r="A146" s="242"/>
      <c r="B146" s="243"/>
      <c r="C146" s="243"/>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0"/>
      <c r="D148" s="243"/>
      <c r="E148" s="243"/>
      <c r="F148" s="243"/>
      <c r="G148" s="243"/>
      <c r="H148" s="243"/>
      <c r="I148" s="243"/>
      <c r="J148" s="243"/>
      <c r="K148" s="243"/>
      <c r="L148" s="244"/>
    </row>
    <row r="149" spans="1:12" x14ac:dyDescent="0.2">
      <c r="A149" s="242"/>
      <c r="B149" s="243"/>
      <c r="C149" s="240"/>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38"/>
      <c r="B160" s="239"/>
      <c r="C160" s="240"/>
      <c r="D160" s="240"/>
      <c r="E160" s="240"/>
      <c r="F160" s="240"/>
      <c r="G160" s="239"/>
      <c r="H160" s="239"/>
      <c r="I160" s="240"/>
      <c r="J160" s="240"/>
      <c r="K160" s="240"/>
      <c r="L160" s="241"/>
    </row>
    <row r="161" spans="1:12" x14ac:dyDescent="0.2">
      <c r="A161" s="238"/>
      <c r="B161" s="239"/>
      <c r="C161" s="240"/>
      <c r="D161" s="240"/>
      <c r="E161" s="240"/>
      <c r="F161" s="240"/>
      <c r="G161" s="239"/>
      <c r="H161" s="239"/>
      <c r="I161" s="240"/>
      <c r="J161" s="240"/>
      <c r="K161" s="240"/>
      <c r="L161" s="241"/>
    </row>
    <row r="162" spans="1:12" x14ac:dyDescent="0.2">
      <c r="A162" s="242"/>
      <c r="B162" s="243"/>
      <c r="C162" s="240"/>
      <c r="D162" s="243"/>
      <c r="E162" s="243"/>
      <c r="F162" s="243"/>
      <c r="G162" s="243"/>
      <c r="H162" s="243"/>
      <c r="I162" s="243"/>
      <c r="J162" s="243"/>
      <c r="K162" s="243"/>
      <c r="L162" s="244"/>
    </row>
    <row r="163" spans="1:12" x14ac:dyDescent="0.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x14ac:dyDescent="0.2">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x14ac:dyDescent="0.2">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x14ac:dyDescent="0.2">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x14ac:dyDescent="0.2">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x14ac:dyDescent="0.2">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x14ac:dyDescent="0.2">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x14ac:dyDescent="0.2">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x14ac:dyDescent="0.2">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x14ac:dyDescent="0.2">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x14ac:dyDescent="0.2">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x14ac:dyDescent="0.2">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x14ac:dyDescent="0.2">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x14ac:dyDescent="0.2">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x14ac:dyDescent="0.2">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x14ac:dyDescent="0.2">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x14ac:dyDescent="0.2">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x14ac:dyDescent="0.2">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x14ac:dyDescent="0.2">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x14ac:dyDescent="0.2">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x14ac:dyDescent="0.2">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x14ac:dyDescent="0.2">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x14ac:dyDescent="0.2">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x14ac:dyDescent="0.2">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x14ac:dyDescent="0.2">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x14ac:dyDescent="0.2">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x14ac:dyDescent="0.2">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x14ac:dyDescent="0.2">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x14ac:dyDescent="0.2">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x14ac:dyDescent="0.2">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x14ac:dyDescent="0.2">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x14ac:dyDescent="0.2">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x14ac:dyDescent="0.2">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x14ac:dyDescent="0.2">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x14ac:dyDescent="0.2">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x14ac:dyDescent="0.2">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x14ac:dyDescent="0.2">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x14ac:dyDescent="0.2">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x14ac:dyDescent="0.2">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x14ac:dyDescent="0.2">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x14ac:dyDescent="0.2">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x14ac:dyDescent="0.2">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x14ac:dyDescent="0.2">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x14ac:dyDescent="0.2">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x14ac:dyDescent="0.2">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x14ac:dyDescent="0.2">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x14ac:dyDescent="0.2">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x14ac:dyDescent="0.2">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x14ac:dyDescent="0.2">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x14ac:dyDescent="0.2">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x14ac:dyDescent="0.2">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x14ac:dyDescent="0.2">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x14ac:dyDescent="0.2">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x14ac:dyDescent="0.2">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x14ac:dyDescent="0.2">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x14ac:dyDescent="0.2">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x14ac:dyDescent="0.2">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x14ac:dyDescent="0.2">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x14ac:dyDescent="0.2">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x14ac:dyDescent="0.2">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x14ac:dyDescent="0.2">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x14ac:dyDescent="0.2">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x14ac:dyDescent="0.2">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x14ac:dyDescent="0.2">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x14ac:dyDescent="0.2">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x14ac:dyDescent="0.2">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x14ac:dyDescent="0.2">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x14ac:dyDescent="0.2">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x14ac:dyDescent="0.2">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x14ac:dyDescent="0.2">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x14ac:dyDescent="0.2">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x14ac:dyDescent="0.2">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x14ac:dyDescent="0.2">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x14ac:dyDescent="0.2">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x14ac:dyDescent="0.2">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x14ac:dyDescent="0.2">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x14ac:dyDescent="0.2">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x14ac:dyDescent="0.2">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x14ac:dyDescent="0.2">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x14ac:dyDescent="0.2">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x14ac:dyDescent="0.2">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x14ac:dyDescent="0.2">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x14ac:dyDescent="0.2">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x14ac:dyDescent="0.2">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x14ac:dyDescent="0.2">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x14ac:dyDescent="0.2">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x14ac:dyDescent="0.2">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x14ac:dyDescent="0.2">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x14ac:dyDescent="0.2">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x14ac:dyDescent="0.2">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x14ac:dyDescent="0.2">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x14ac:dyDescent="0.2">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x14ac:dyDescent="0.2">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x14ac:dyDescent="0.2">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x14ac:dyDescent="0.2">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x14ac:dyDescent="0.2">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x14ac:dyDescent="0.2">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x14ac:dyDescent="0.2">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x14ac:dyDescent="0.2">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x14ac:dyDescent="0.2">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x14ac:dyDescent="0.2">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x14ac:dyDescent="0.2">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x14ac:dyDescent="0.2">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x14ac:dyDescent="0.2">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x14ac:dyDescent="0.2">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x14ac:dyDescent="0.2">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x14ac:dyDescent="0.2">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x14ac:dyDescent="0.2">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x14ac:dyDescent="0.2">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x14ac:dyDescent="0.2">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x14ac:dyDescent="0.2">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x14ac:dyDescent="0.2">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x14ac:dyDescent="0.2">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x14ac:dyDescent="0.2">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x14ac:dyDescent="0.2">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x14ac:dyDescent="0.2">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x14ac:dyDescent="0.2">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x14ac:dyDescent="0.2">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x14ac:dyDescent="0.2">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x14ac:dyDescent="0.2">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x14ac:dyDescent="0.2">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x14ac:dyDescent="0.2">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x14ac:dyDescent="0.2">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x14ac:dyDescent="0.2">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x14ac:dyDescent="0.2">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x14ac:dyDescent="0.2">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x14ac:dyDescent="0.2">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x14ac:dyDescent="0.2">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x14ac:dyDescent="0.2">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x14ac:dyDescent="0.2">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x14ac:dyDescent="0.2">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x14ac:dyDescent="0.2">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x14ac:dyDescent="0.2">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x14ac:dyDescent="0.2">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x14ac:dyDescent="0.2">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x14ac:dyDescent="0.2">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x14ac:dyDescent="0.2">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x14ac:dyDescent="0.2">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x14ac:dyDescent="0.2">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x14ac:dyDescent="0.2">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x14ac:dyDescent="0.2">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x14ac:dyDescent="0.2">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x14ac:dyDescent="0.2">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x14ac:dyDescent="0.2">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x14ac:dyDescent="0.2">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x14ac:dyDescent="0.2">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x14ac:dyDescent="0.2">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x14ac:dyDescent="0.2">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x14ac:dyDescent="0.2">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x14ac:dyDescent="0.2">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x14ac:dyDescent="0.2">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x14ac:dyDescent="0.2">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x14ac:dyDescent="0.2">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x14ac:dyDescent="0.2">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x14ac:dyDescent="0.2">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x14ac:dyDescent="0.2">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x14ac:dyDescent="0.2">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x14ac:dyDescent="0.2">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x14ac:dyDescent="0.2">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x14ac:dyDescent="0.2">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x14ac:dyDescent="0.2">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x14ac:dyDescent="0.2">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x14ac:dyDescent="0.2">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x14ac:dyDescent="0.2">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x14ac:dyDescent="0.2">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x14ac:dyDescent="0.2">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x14ac:dyDescent="0.2">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x14ac:dyDescent="0.2">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x14ac:dyDescent="0.2">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x14ac:dyDescent="0.2">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x14ac:dyDescent="0.2">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x14ac:dyDescent="0.2">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x14ac:dyDescent="0.2">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x14ac:dyDescent="0.2">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x14ac:dyDescent="0.2">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x14ac:dyDescent="0.2">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x14ac:dyDescent="0.2">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x14ac:dyDescent="0.2">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x14ac:dyDescent="0.2">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x14ac:dyDescent="0.2">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x14ac:dyDescent="0.2">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x14ac:dyDescent="0.2">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x14ac:dyDescent="0.2">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x14ac:dyDescent="0.2">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x14ac:dyDescent="0.2">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x14ac:dyDescent="0.2">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x14ac:dyDescent="0.2">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x14ac:dyDescent="0.2">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x14ac:dyDescent="0.2">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x14ac:dyDescent="0.2">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x14ac:dyDescent="0.2">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x14ac:dyDescent="0.2">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x14ac:dyDescent="0.2">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x14ac:dyDescent="0.2">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x14ac:dyDescent="0.2">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x14ac:dyDescent="0.2">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x14ac:dyDescent="0.2">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x14ac:dyDescent="0.2">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x14ac:dyDescent="0.2">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x14ac:dyDescent="0.2">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x14ac:dyDescent="0.2">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x14ac:dyDescent="0.2">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x14ac:dyDescent="0.2">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x14ac:dyDescent="0.2">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x14ac:dyDescent="0.2">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x14ac:dyDescent="0.2">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x14ac:dyDescent="0.2">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x14ac:dyDescent="0.2">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x14ac:dyDescent="0.2">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x14ac:dyDescent="0.2">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x14ac:dyDescent="0.2">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x14ac:dyDescent="0.2">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x14ac:dyDescent="0.2">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x14ac:dyDescent="0.2">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x14ac:dyDescent="0.2">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x14ac:dyDescent="0.2">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x14ac:dyDescent="0.2">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x14ac:dyDescent="0.2">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x14ac:dyDescent="0.2">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x14ac:dyDescent="0.2">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x14ac:dyDescent="0.2">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x14ac:dyDescent="0.2">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x14ac:dyDescent="0.2">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x14ac:dyDescent="0.2">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x14ac:dyDescent="0.2">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x14ac:dyDescent="0.2">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x14ac:dyDescent="0.2">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x14ac:dyDescent="0.2">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x14ac:dyDescent="0.2">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x14ac:dyDescent="0.2">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x14ac:dyDescent="0.2">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x14ac:dyDescent="0.2">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x14ac:dyDescent="0.2">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x14ac:dyDescent="0.2">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x14ac:dyDescent="0.2">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x14ac:dyDescent="0.2">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x14ac:dyDescent="0.2">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x14ac:dyDescent="0.2">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x14ac:dyDescent="0.2">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x14ac:dyDescent="0.2">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x14ac:dyDescent="0.2">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x14ac:dyDescent="0.2">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x14ac:dyDescent="0.2">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x14ac:dyDescent="0.2">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x14ac:dyDescent="0.2">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x14ac:dyDescent="0.2">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x14ac:dyDescent="0.2">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x14ac:dyDescent="0.2">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x14ac:dyDescent="0.2">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x14ac:dyDescent="0.2">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x14ac:dyDescent="0.2">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x14ac:dyDescent="0.2">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x14ac:dyDescent="0.2">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x14ac:dyDescent="0.2">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x14ac:dyDescent="0.2">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x14ac:dyDescent="0.2">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x14ac:dyDescent="0.2">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x14ac:dyDescent="0.2">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x14ac:dyDescent="0.2">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x14ac:dyDescent="0.2">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x14ac:dyDescent="0.2">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x14ac:dyDescent="0.2">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x14ac:dyDescent="0.2">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x14ac:dyDescent="0.2">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x14ac:dyDescent="0.2">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x14ac:dyDescent="0.2">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x14ac:dyDescent="0.2">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x14ac:dyDescent="0.2">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x14ac:dyDescent="0.2">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x14ac:dyDescent="0.2">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x14ac:dyDescent="0.2">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x14ac:dyDescent="0.2">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x14ac:dyDescent="0.2">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x14ac:dyDescent="0.2">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x14ac:dyDescent="0.2">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x14ac:dyDescent="0.2">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x14ac:dyDescent="0.2">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x14ac:dyDescent="0.2">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x14ac:dyDescent="0.2">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x14ac:dyDescent="0.2">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x14ac:dyDescent="0.2">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x14ac:dyDescent="0.2">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x14ac:dyDescent="0.2">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x14ac:dyDescent="0.2">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x14ac:dyDescent="0.2">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x14ac:dyDescent="0.2">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x14ac:dyDescent="0.2">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x14ac:dyDescent="0.2">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x14ac:dyDescent="0.2">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x14ac:dyDescent="0.2">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x14ac:dyDescent="0.2">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x14ac:dyDescent="0.2">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x14ac:dyDescent="0.2">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x14ac:dyDescent="0.2">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x14ac:dyDescent="0.2">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x14ac:dyDescent="0.2">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x14ac:dyDescent="0.2">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x14ac:dyDescent="0.2">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x14ac:dyDescent="0.2">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x14ac:dyDescent="0.2">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x14ac:dyDescent="0.2">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x14ac:dyDescent="0.2">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x14ac:dyDescent="0.2">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x14ac:dyDescent="0.2">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x14ac:dyDescent="0.2">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x14ac:dyDescent="0.2">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x14ac:dyDescent="0.2">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x14ac:dyDescent="0.2">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x14ac:dyDescent="0.2">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x14ac:dyDescent="0.2">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x14ac:dyDescent="0.2">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x14ac:dyDescent="0.2">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x14ac:dyDescent="0.2">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x14ac:dyDescent="0.2">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x14ac:dyDescent="0.2">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x14ac:dyDescent="0.2">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x14ac:dyDescent="0.2">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x14ac:dyDescent="0.2">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x14ac:dyDescent="0.2">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x14ac:dyDescent="0.2">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x14ac:dyDescent="0.2">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x14ac:dyDescent="0.2">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x14ac:dyDescent="0.2">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x14ac:dyDescent="0.2">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x14ac:dyDescent="0.2">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x14ac:dyDescent="0.2">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x14ac:dyDescent="0.2">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x14ac:dyDescent="0.2">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x14ac:dyDescent="0.2">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x14ac:dyDescent="0.2">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x14ac:dyDescent="0.2">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x14ac:dyDescent="0.2">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x14ac:dyDescent="0.2">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x14ac:dyDescent="0.2">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x14ac:dyDescent="0.2">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x14ac:dyDescent="0.2">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x14ac:dyDescent="0.2">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x14ac:dyDescent="0.2">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x14ac:dyDescent="0.2">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x14ac:dyDescent="0.2">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x14ac:dyDescent="0.2">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x14ac:dyDescent="0.2">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x14ac:dyDescent="0.2">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x14ac:dyDescent="0.2">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x14ac:dyDescent="0.2">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x14ac:dyDescent="0.2">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x14ac:dyDescent="0.2">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x14ac:dyDescent="0.2">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x14ac:dyDescent="0.2">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x14ac:dyDescent="0.2">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x14ac:dyDescent="0.2">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x14ac:dyDescent="0.2">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x14ac:dyDescent="0.2">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x14ac:dyDescent="0.2">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x14ac:dyDescent="0.2">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x14ac:dyDescent="0.2">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x14ac:dyDescent="0.2">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x14ac:dyDescent="0.2">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x14ac:dyDescent="0.2">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x14ac:dyDescent="0.2">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x14ac:dyDescent="0.2">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x14ac:dyDescent="0.2">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x14ac:dyDescent="0.2">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x14ac:dyDescent="0.2">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x14ac:dyDescent="0.2">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x14ac:dyDescent="0.2">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x14ac:dyDescent="0.2">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x14ac:dyDescent="0.2">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x14ac:dyDescent="0.2">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x14ac:dyDescent="0.2">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x14ac:dyDescent="0.2">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x14ac:dyDescent="0.2">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x14ac:dyDescent="0.2">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x14ac:dyDescent="0.2">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x14ac:dyDescent="0.2">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x14ac:dyDescent="0.2">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x14ac:dyDescent="0.2">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x14ac:dyDescent="0.2">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x14ac:dyDescent="0.2">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x14ac:dyDescent="0.2">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x14ac:dyDescent="0.2">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x14ac:dyDescent="0.2">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x14ac:dyDescent="0.2">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x14ac:dyDescent="0.2">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x14ac:dyDescent="0.2">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x14ac:dyDescent="0.2">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x14ac:dyDescent="0.2">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x14ac:dyDescent="0.2">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x14ac:dyDescent="0.2">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x14ac:dyDescent="0.2">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x14ac:dyDescent="0.2">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x14ac:dyDescent="0.2">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x14ac:dyDescent="0.2">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x14ac:dyDescent="0.2">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x14ac:dyDescent="0.2">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x14ac:dyDescent="0.2">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x14ac:dyDescent="0.2">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x14ac:dyDescent="0.2">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x14ac:dyDescent="0.2">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x14ac:dyDescent="0.2">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x14ac:dyDescent="0.2">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x14ac:dyDescent="0.2">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x14ac:dyDescent="0.2">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x14ac:dyDescent="0.2">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x14ac:dyDescent="0.2">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x14ac:dyDescent="0.2">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x14ac:dyDescent="0.2">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x14ac:dyDescent="0.2">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x14ac:dyDescent="0.2">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x14ac:dyDescent="0.2">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x14ac:dyDescent="0.2">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x14ac:dyDescent="0.2">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x14ac:dyDescent="0.2">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x14ac:dyDescent="0.2">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x14ac:dyDescent="0.2">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x14ac:dyDescent="0.2">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x14ac:dyDescent="0.2">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x14ac:dyDescent="0.2">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x14ac:dyDescent="0.2">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x14ac:dyDescent="0.2">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x14ac:dyDescent="0.2">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x14ac:dyDescent="0.2">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x14ac:dyDescent="0.2">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x14ac:dyDescent="0.2">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x14ac:dyDescent="0.2">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x14ac:dyDescent="0.2">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x14ac:dyDescent="0.2">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x14ac:dyDescent="0.2">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x14ac:dyDescent="0.2">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x14ac:dyDescent="0.2">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x14ac:dyDescent="0.2">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x14ac:dyDescent="0.2">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x14ac:dyDescent="0.2">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x14ac:dyDescent="0.2">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x14ac:dyDescent="0.2">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x14ac:dyDescent="0.2">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x14ac:dyDescent="0.2">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x14ac:dyDescent="0.2">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x14ac:dyDescent="0.2">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x14ac:dyDescent="0.2">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x14ac:dyDescent="0.2">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x14ac:dyDescent="0.2">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x14ac:dyDescent="0.2">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x14ac:dyDescent="0.2">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x14ac:dyDescent="0.2">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x14ac:dyDescent="0.2">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x14ac:dyDescent="0.2">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x14ac:dyDescent="0.2">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x14ac:dyDescent="0.2">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x14ac:dyDescent="0.2">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x14ac:dyDescent="0.2">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x14ac:dyDescent="0.2">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x14ac:dyDescent="0.2">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x14ac:dyDescent="0.2">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x14ac:dyDescent="0.2">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x14ac:dyDescent="0.2">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x14ac:dyDescent="0.2">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x14ac:dyDescent="0.2">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x14ac:dyDescent="0.2">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x14ac:dyDescent="0.2">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x14ac:dyDescent="0.2">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x14ac:dyDescent="0.2">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x14ac:dyDescent="0.2">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x14ac:dyDescent="0.2">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x14ac:dyDescent="0.2">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x14ac:dyDescent="0.2">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x14ac:dyDescent="0.2">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x14ac:dyDescent="0.2">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x14ac:dyDescent="0.2">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x14ac:dyDescent="0.2">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x14ac:dyDescent="0.2">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x14ac:dyDescent="0.2">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x14ac:dyDescent="0.2">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x14ac:dyDescent="0.2">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x14ac:dyDescent="0.2">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x14ac:dyDescent="0.2">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x14ac:dyDescent="0.2">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x14ac:dyDescent="0.2">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x14ac:dyDescent="0.2">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x14ac:dyDescent="0.2">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x14ac:dyDescent="0.2">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x14ac:dyDescent="0.2">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x14ac:dyDescent="0.2">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x14ac:dyDescent="0.2">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x14ac:dyDescent="0.2">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x14ac:dyDescent="0.2">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x14ac:dyDescent="0.2">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x14ac:dyDescent="0.2">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x14ac:dyDescent="0.2">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x14ac:dyDescent="0.2">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x14ac:dyDescent="0.2">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x14ac:dyDescent="0.2">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x14ac:dyDescent="0.2">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x14ac:dyDescent="0.2">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x14ac:dyDescent="0.2">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x14ac:dyDescent="0.2">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x14ac:dyDescent="0.2">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x14ac:dyDescent="0.2">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x14ac:dyDescent="0.2">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x14ac:dyDescent="0.2">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x14ac:dyDescent="0.2">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x14ac:dyDescent="0.2">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x14ac:dyDescent="0.2">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x14ac:dyDescent="0.2">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x14ac:dyDescent="0.2">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x14ac:dyDescent="0.2">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x14ac:dyDescent="0.2">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x14ac:dyDescent="0.2">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x14ac:dyDescent="0.2">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x14ac:dyDescent="0.2">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x14ac:dyDescent="0.2">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x14ac:dyDescent="0.2">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x14ac:dyDescent="0.2">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x14ac:dyDescent="0.2">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x14ac:dyDescent="0.2">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x14ac:dyDescent="0.2">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x14ac:dyDescent="0.2">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x14ac:dyDescent="0.2">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x14ac:dyDescent="0.2">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x14ac:dyDescent="0.2">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x14ac:dyDescent="0.2">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x14ac:dyDescent="0.2">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x14ac:dyDescent="0.2">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x14ac:dyDescent="0.2">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x14ac:dyDescent="0.2">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x14ac:dyDescent="0.2">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x14ac:dyDescent="0.2">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x14ac:dyDescent="0.2">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x14ac:dyDescent="0.2">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x14ac:dyDescent="0.2">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x14ac:dyDescent="0.2">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x14ac:dyDescent="0.2">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x14ac:dyDescent="0.2">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x14ac:dyDescent="0.2">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x14ac:dyDescent="0.2">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x14ac:dyDescent="0.2">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x14ac:dyDescent="0.2">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x14ac:dyDescent="0.2">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x14ac:dyDescent="0.2">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x14ac:dyDescent="0.2">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x14ac:dyDescent="0.2">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x14ac:dyDescent="0.2">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x14ac:dyDescent="0.2">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x14ac:dyDescent="0.2">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x14ac:dyDescent="0.2">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x14ac:dyDescent="0.2">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x14ac:dyDescent="0.2">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x14ac:dyDescent="0.2">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x14ac:dyDescent="0.2">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x14ac:dyDescent="0.2">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x14ac:dyDescent="0.2">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x14ac:dyDescent="0.2">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x14ac:dyDescent="0.2">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x14ac:dyDescent="0.2">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x14ac:dyDescent="0.2">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x14ac:dyDescent="0.2">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x14ac:dyDescent="0.2">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x14ac:dyDescent="0.2">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x14ac:dyDescent="0.2">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x14ac:dyDescent="0.2">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x14ac:dyDescent="0.2">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x14ac:dyDescent="0.2">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x14ac:dyDescent="0.2">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x14ac:dyDescent="0.2">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x14ac:dyDescent="0.2">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x14ac:dyDescent="0.2">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x14ac:dyDescent="0.2">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x14ac:dyDescent="0.2">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x14ac:dyDescent="0.2">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x14ac:dyDescent="0.2">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x14ac:dyDescent="0.2">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x14ac:dyDescent="0.2">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x14ac:dyDescent="0.2">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x14ac:dyDescent="0.2">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x14ac:dyDescent="0.2">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x14ac:dyDescent="0.2">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x14ac:dyDescent="0.2">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x14ac:dyDescent="0.2">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x14ac:dyDescent="0.2">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x14ac:dyDescent="0.2">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x14ac:dyDescent="0.2">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x14ac:dyDescent="0.2">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x14ac:dyDescent="0.2">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x14ac:dyDescent="0.2">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x14ac:dyDescent="0.2">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x14ac:dyDescent="0.2">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x14ac:dyDescent="0.2">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x14ac:dyDescent="0.2">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x14ac:dyDescent="0.2">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x14ac:dyDescent="0.2">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x14ac:dyDescent="0.2">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x14ac:dyDescent="0.2">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x14ac:dyDescent="0.2">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x14ac:dyDescent="0.2">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x14ac:dyDescent="0.2">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x14ac:dyDescent="0.2">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x14ac:dyDescent="0.2">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x14ac:dyDescent="0.2">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x14ac:dyDescent="0.2">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x14ac:dyDescent="0.2">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x14ac:dyDescent="0.2">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x14ac:dyDescent="0.2">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x14ac:dyDescent="0.2">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x14ac:dyDescent="0.2">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x14ac:dyDescent="0.2">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x14ac:dyDescent="0.2">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x14ac:dyDescent="0.2">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x14ac:dyDescent="0.2">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x14ac:dyDescent="0.2">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x14ac:dyDescent="0.2">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x14ac:dyDescent="0.2">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x14ac:dyDescent="0.2">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x14ac:dyDescent="0.2">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x14ac:dyDescent="0.2">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x14ac:dyDescent="0.2">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x14ac:dyDescent="0.2">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x14ac:dyDescent="0.2">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x14ac:dyDescent="0.2">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x14ac:dyDescent="0.2">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x14ac:dyDescent="0.2">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x14ac:dyDescent="0.2">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x14ac:dyDescent="0.2">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x14ac:dyDescent="0.2">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x14ac:dyDescent="0.2">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x14ac:dyDescent="0.2">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x14ac:dyDescent="0.2">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x14ac:dyDescent="0.2">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x14ac:dyDescent="0.2">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x14ac:dyDescent="0.2">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x14ac:dyDescent="0.2">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x14ac:dyDescent="0.2">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x14ac:dyDescent="0.2">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x14ac:dyDescent="0.2">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x14ac:dyDescent="0.2">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x14ac:dyDescent="0.2">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x14ac:dyDescent="0.2">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x14ac:dyDescent="0.2">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x14ac:dyDescent="0.2">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x14ac:dyDescent="0.2">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x14ac:dyDescent="0.2">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x14ac:dyDescent="0.2">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x14ac:dyDescent="0.2">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x14ac:dyDescent="0.2">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x14ac:dyDescent="0.2">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x14ac:dyDescent="0.2">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x14ac:dyDescent="0.2">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x14ac:dyDescent="0.2">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x14ac:dyDescent="0.2">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x14ac:dyDescent="0.2">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x14ac:dyDescent="0.2">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x14ac:dyDescent="0.2">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x14ac:dyDescent="0.2">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x14ac:dyDescent="0.2">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x14ac:dyDescent="0.2">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x14ac:dyDescent="0.2">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x14ac:dyDescent="0.2">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x14ac:dyDescent="0.2">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x14ac:dyDescent="0.2">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x14ac:dyDescent="0.2">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x14ac:dyDescent="0.2">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x14ac:dyDescent="0.2">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x14ac:dyDescent="0.2">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x14ac:dyDescent="0.2">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x14ac:dyDescent="0.2">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x14ac:dyDescent="0.2">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x14ac:dyDescent="0.2">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x14ac:dyDescent="0.2">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x14ac:dyDescent="0.2">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x14ac:dyDescent="0.2">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x14ac:dyDescent="0.2">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x14ac:dyDescent="0.2">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x14ac:dyDescent="0.2">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x14ac:dyDescent="0.2">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x14ac:dyDescent="0.2">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x14ac:dyDescent="0.2">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x14ac:dyDescent="0.2">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x14ac:dyDescent="0.2">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x14ac:dyDescent="0.2">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x14ac:dyDescent="0.2">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x14ac:dyDescent="0.2">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x14ac:dyDescent="0.2">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x14ac:dyDescent="0.2">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x14ac:dyDescent="0.2">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x14ac:dyDescent="0.2">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x14ac:dyDescent="0.2">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x14ac:dyDescent="0.2">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x14ac:dyDescent="0.2">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x14ac:dyDescent="0.2">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x14ac:dyDescent="0.2">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x14ac:dyDescent="0.2">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x14ac:dyDescent="0.2">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x14ac:dyDescent="0.2">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x14ac:dyDescent="0.2">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x14ac:dyDescent="0.2">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x14ac:dyDescent="0.2">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x14ac:dyDescent="0.2">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x14ac:dyDescent="0.2">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x14ac:dyDescent="0.2">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x14ac:dyDescent="0.2">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x14ac:dyDescent="0.2">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x14ac:dyDescent="0.2">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x14ac:dyDescent="0.2">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x14ac:dyDescent="0.2">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x14ac:dyDescent="0.2">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x14ac:dyDescent="0.2">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x14ac:dyDescent="0.2">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x14ac:dyDescent="0.2">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x14ac:dyDescent="0.2">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x14ac:dyDescent="0.2">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x14ac:dyDescent="0.2">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x14ac:dyDescent="0.2">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x14ac:dyDescent="0.2">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x14ac:dyDescent="0.2">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x14ac:dyDescent="0.2">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x14ac:dyDescent="0.2">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x14ac:dyDescent="0.2">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x14ac:dyDescent="0.2">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x14ac:dyDescent="0.2">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x14ac:dyDescent="0.2">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x14ac:dyDescent="0.2">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x14ac:dyDescent="0.2">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x14ac:dyDescent="0.2">
      <c r="C727" s="236"/>
      <c r="G727" s="222"/>
      <c r="H727" s="222"/>
    </row>
    <row r="728" spans="1:14" x14ac:dyDescent="0.2">
      <c r="C728" s="236"/>
      <c r="G728" s="222"/>
      <c r="H728" s="222"/>
    </row>
    <row r="729" spans="1:14" x14ac:dyDescent="0.2">
      <c r="G729" s="222"/>
      <c r="H729" s="222"/>
    </row>
    <row r="730" spans="1:14" x14ac:dyDescent="0.2">
      <c r="G730" s="222"/>
      <c r="H730" s="222"/>
    </row>
    <row r="731" spans="1:14" x14ac:dyDescent="0.2">
      <c r="G731" s="222"/>
      <c r="H731" s="222"/>
    </row>
    <row r="732" spans="1:14" x14ac:dyDescent="0.2">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238</v>
      </c>
      <c r="E1" s="2" t="s">
        <v>244</v>
      </c>
      <c r="F1" s="2" t="s">
        <v>4</v>
      </c>
      <c r="G1" s="2" t="s">
        <v>153</v>
      </c>
      <c r="H1" s="2"/>
      <c r="I1" s="2" t="s">
        <v>4</v>
      </c>
      <c r="J1" s="2" t="s">
        <v>154</v>
      </c>
      <c r="K1" s="2"/>
      <c r="L1" s="2"/>
      <c r="M1" s="2"/>
      <c r="N1" s="2"/>
    </row>
    <row r="2" spans="1:14" x14ac:dyDescent="0.2">
      <c r="A2" t="s">
        <v>155</v>
      </c>
      <c r="C2" t="s">
        <v>204</v>
      </c>
      <c r="D2" t="s">
        <v>230</v>
      </c>
      <c r="E2">
        <v>1</v>
      </c>
      <c r="F2" t="s">
        <v>6</v>
      </c>
      <c r="G2" t="s">
        <v>489</v>
      </c>
      <c r="I2" t="s">
        <v>7</v>
      </c>
      <c r="J2" t="s">
        <v>199</v>
      </c>
    </row>
    <row r="3" spans="1:14" x14ac:dyDescent="0.2">
      <c r="A3" t="s">
        <v>17</v>
      </c>
      <c r="C3" t="s">
        <v>205</v>
      </c>
      <c r="D3" t="s">
        <v>231</v>
      </c>
      <c r="E3">
        <v>1</v>
      </c>
      <c r="F3" t="s">
        <v>6</v>
      </c>
      <c r="G3" t="s">
        <v>489</v>
      </c>
      <c r="I3" t="s">
        <v>6</v>
      </c>
      <c r="J3" t="s">
        <v>200</v>
      </c>
    </row>
    <row r="4" spans="1:14" x14ac:dyDescent="0.2">
      <c r="A4" t="s">
        <v>8</v>
      </c>
      <c r="C4" t="s">
        <v>206</v>
      </c>
      <c r="D4" t="s">
        <v>232</v>
      </c>
      <c r="E4">
        <v>1</v>
      </c>
      <c r="F4" t="s">
        <v>6</v>
      </c>
      <c r="G4" t="s">
        <v>489</v>
      </c>
      <c r="I4" t="s">
        <v>10</v>
      </c>
      <c r="J4" t="s">
        <v>201</v>
      </c>
    </row>
    <row r="5" spans="1:14" x14ac:dyDescent="0.2">
      <c r="A5" t="s">
        <v>16</v>
      </c>
      <c r="C5" t="s">
        <v>207</v>
      </c>
      <c r="D5" t="s">
        <v>233</v>
      </c>
      <c r="E5">
        <v>1</v>
      </c>
      <c r="F5" t="s">
        <v>6</v>
      </c>
      <c r="G5" t="s">
        <v>489</v>
      </c>
      <c r="I5" t="s">
        <v>9</v>
      </c>
      <c r="J5" t="s">
        <v>202</v>
      </c>
    </row>
    <row r="6" spans="1:14" x14ac:dyDescent="0.2">
      <c r="A6" t="s">
        <v>156</v>
      </c>
      <c r="C6" t="s">
        <v>208</v>
      </c>
      <c r="D6" t="s">
        <v>237</v>
      </c>
      <c r="E6">
        <v>1</v>
      </c>
      <c r="F6" t="s">
        <v>6</v>
      </c>
      <c r="G6" t="s">
        <v>489</v>
      </c>
      <c r="I6" t="s">
        <v>12</v>
      </c>
      <c r="J6" t="s">
        <v>203</v>
      </c>
    </row>
    <row r="7" spans="1:14" x14ac:dyDescent="0.2">
      <c r="A7" t="s">
        <v>157</v>
      </c>
      <c r="C7" t="s">
        <v>209</v>
      </c>
      <c r="D7" t="s">
        <v>234</v>
      </c>
      <c r="E7">
        <v>2</v>
      </c>
      <c r="F7" t="s">
        <v>10</v>
      </c>
      <c r="G7" t="s">
        <v>490</v>
      </c>
    </row>
    <row r="8" spans="1:14" x14ac:dyDescent="0.2">
      <c r="A8" t="s">
        <v>37</v>
      </c>
      <c r="C8" t="s">
        <v>210</v>
      </c>
      <c r="D8" t="s">
        <v>235</v>
      </c>
      <c r="E8">
        <v>3</v>
      </c>
      <c r="F8" t="s">
        <v>10</v>
      </c>
      <c r="G8" t="s">
        <v>491</v>
      </c>
    </row>
    <row r="9" spans="1:14" x14ac:dyDescent="0.2">
      <c r="A9" t="s">
        <v>158</v>
      </c>
      <c r="C9" t="s">
        <v>211</v>
      </c>
      <c r="D9" t="s">
        <v>236</v>
      </c>
      <c r="E9">
        <v>3</v>
      </c>
      <c r="F9" t="s">
        <v>10</v>
      </c>
      <c r="G9" t="s">
        <v>492</v>
      </c>
    </row>
    <row r="10" spans="1:14" x14ac:dyDescent="0.2">
      <c r="A10" t="s">
        <v>103</v>
      </c>
      <c r="C10" t="s">
        <v>212</v>
      </c>
      <c r="D10" t="s">
        <v>239</v>
      </c>
      <c r="E10">
        <v>4</v>
      </c>
      <c r="F10" t="s">
        <v>10</v>
      </c>
      <c r="G10" t="s">
        <v>493</v>
      </c>
    </row>
    <row r="11" spans="1:14" x14ac:dyDescent="0.2">
      <c r="A11" t="s">
        <v>106</v>
      </c>
      <c r="C11" t="s">
        <v>213</v>
      </c>
      <c r="D11" t="s">
        <v>240</v>
      </c>
      <c r="E11">
        <v>4</v>
      </c>
      <c r="F11" t="s">
        <v>7</v>
      </c>
      <c r="G11" t="s">
        <v>493</v>
      </c>
    </row>
    <row r="12" spans="1:14" x14ac:dyDescent="0.2">
      <c r="A12" t="s">
        <v>64</v>
      </c>
      <c r="C12" t="s">
        <v>214</v>
      </c>
      <c r="D12" t="s">
        <v>241</v>
      </c>
      <c r="E12">
        <v>4</v>
      </c>
      <c r="F12" t="s">
        <v>7</v>
      </c>
      <c r="G12" t="s">
        <v>493</v>
      </c>
    </row>
    <row r="13" spans="1:14" x14ac:dyDescent="0.2">
      <c r="A13" t="s">
        <v>159</v>
      </c>
      <c r="C13" t="s">
        <v>215</v>
      </c>
      <c r="D13" t="s">
        <v>242</v>
      </c>
      <c r="E13">
        <v>4</v>
      </c>
      <c r="F13" t="s">
        <v>12</v>
      </c>
      <c r="G13" t="s">
        <v>493</v>
      </c>
    </row>
    <row r="14" spans="1:14" x14ac:dyDescent="0.2">
      <c r="A14" t="s">
        <v>160</v>
      </c>
      <c r="C14" t="s">
        <v>216</v>
      </c>
      <c r="D14" t="s">
        <v>243</v>
      </c>
      <c r="E14">
        <v>4</v>
      </c>
      <c r="F14" t="s">
        <v>10</v>
      </c>
      <c r="G14" t="s">
        <v>493</v>
      </c>
    </row>
    <row r="15" spans="1:14" x14ac:dyDescent="0.2">
      <c r="A15" t="s">
        <v>161</v>
      </c>
      <c r="C15" t="s">
        <v>217</v>
      </c>
    </row>
    <row r="16" spans="1:14" x14ac:dyDescent="0.2">
      <c r="A16" t="s">
        <v>162</v>
      </c>
      <c r="C16" t="s">
        <v>218</v>
      </c>
    </row>
    <row r="17" spans="1:3" x14ac:dyDescent="0.2">
      <c r="A17" t="s">
        <v>40</v>
      </c>
      <c r="C17" t="s">
        <v>219</v>
      </c>
    </row>
    <row r="18" spans="1:3" x14ac:dyDescent="0.2">
      <c r="A18" t="s">
        <v>68</v>
      </c>
      <c r="C18" t="s">
        <v>220</v>
      </c>
    </row>
    <row r="19" spans="1:3" x14ac:dyDescent="0.2">
      <c r="A19" t="s">
        <v>70</v>
      </c>
      <c r="C19" t="s">
        <v>221</v>
      </c>
    </row>
    <row r="20" spans="1:3" x14ac:dyDescent="0.2">
      <c r="A20" t="s">
        <v>5</v>
      </c>
      <c r="C20" t="s">
        <v>222</v>
      </c>
    </row>
    <row r="21" spans="1:3" x14ac:dyDescent="0.2">
      <c r="A21" t="s">
        <v>163</v>
      </c>
      <c r="C21" t="s">
        <v>223</v>
      </c>
    </row>
    <row r="22" spans="1:3" x14ac:dyDescent="0.2">
      <c r="A22" t="s">
        <v>164</v>
      </c>
      <c r="C22" t="s">
        <v>224</v>
      </c>
    </row>
    <row r="23" spans="1:3" x14ac:dyDescent="0.2">
      <c r="A23" t="s">
        <v>111</v>
      </c>
      <c r="C23" t="s">
        <v>225</v>
      </c>
    </row>
    <row r="24" spans="1:3" x14ac:dyDescent="0.2">
      <c r="A24" t="s">
        <v>165</v>
      </c>
      <c r="C24" t="s">
        <v>226</v>
      </c>
    </row>
    <row r="25" spans="1:3" x14ac:dyDescent="0.2">
      <c r="A25" t="s">
        <v>31</v>
      </c>
      <c r="C25" t="s">
        <v>227</v>
      </c>
    </row>
    <row r="26" spans="1:3" x14ac:dyDescent="0.2">
      <c r="A26" t="s">
        <v>13</v>
      </c>
      <c r="C26" t="s">
        <v>228</v>
      </c>
    </row>
    <row r="27" spans="1:3" x14ac:dyDescent="0.2">
      <c r="A27" t="s">
        <v>24</v>
      </c>
      <c r="C27" t="s">
        <v>229</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166</v>
      </c>
    </row>
    <row r="35" spans="1:1" x14ac:dyDescent="0.2">
      <c r="A35" t="s">
        <v>167</v>
      </c>
    </row>
    <row r="36" spans="1:1" x14ac:dyDescent="0.2">
      <c r="A36" t="s">
        <v>118</v>
      </c>
    </row>
    <row r="37" spans="1:1" x14ac:dyDescent="0.2">
      <c r="A37" t="s">
        <v>41</v>
      </c>
    </row>
    <row r="38" spans="1:1" x14ac:dyDescent="0.2">
      <c r="A38" t="s">
        <v>168</v>
      </c>
    </row>
    <row r="39" spans="1:1" x14ac:dyDescent="0.2">
      <c r="A39" t="s">
        <v>122</v>
      </c>
    </row>
    <row r="40" spans="1:1" x14ac:dyDescent="0.2">
      <c r="A40" t="s">
        <v>169</v>
      </c>
    </row>
    <row r="41" spans="1:1" x14ac:dyDescent="0.2">
      <c r="A41" t="s">
        <v>27</v>
      </c>
    </row>
    <row r="42" spans="1:1" x14ac:dyDescent="0.2">
      <c r="A42" t="s">
        <v>170</v>
      </c>
    </row>
    <row r="43" spans="1:1" x14ac:dyDescent="0.2">
      <c r="A43" t="s">
        <v>171</v>
      </c>
    </row>
    <row r="44" spans="1:1" x14ac:dyDescent="0.2">
      <c r="A44" t="s">
        <v>172</v>
      </c>
    </row>
    <row r="45" spans="1:1" x14ac:dyDescent="0.2">
      <c r="A45" t="s">
        <v>173</v>
      </c>
    </row>
    <row r="46" spans="1:1" x14ac:dyDescent="0.2">
      <c r="A46" t="s">
        <v>34</v>
      </c>
    </row>
    <row r="47" spans="1:1" x14ac:dyDescent="0.2">
      <c r="A47" t="s">
        <v>174</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175</v>
      </c>
    </row>
    <row r="54" spans="1:1" x14ac:dyDescent="0.2">
      <c r="A54" t="s">
        <v>30</v>
      </c>
    </row>
    <row r="55" spans="1:1" x14ac:dyDescent="0.2">
      <c r="A55" t="s">
        <v>176</v>
      </c>
    </row>
    <row r="56" spans="1:1" x14ac:dyDescent="0.2">
      <c r="A56" t="s">
        <v>49</v>
      </c>
    </row>
    <row r="57" spans="1:1" x14ac:dyDescent="0.2">
      <c r="A57" t="s">
        <v>177</v>
      </c>
    </row>
    <row r="58" spans="1:1" x14ac:dyDescent="0.2">
      <c r="A58" t="s">
        <v>178</v>
      </c>
    </row>
    <row r="59" spans="1:1" x14ac:dyDescent="0.2">
      <c r="A59" t="s">
        <v>179</v>
      </c>
    </row>
    <row r="60" spans="1:1" x14ac:dyDescent="0.2">
      <c r="A60" t="s">
        <v>130</v>
      </c>
    </row>
    <row r="61" spans="1:1" x14ac:dyDescent="0.2">
      <c r="A61" t="s">
        <v>180</v>
      </c>
    </row>
    <row r="62" spans="1:1" x14ac:dyDescent="0.2">
      <c r="A62" t="s">
        <v>131</v>
      </c>
    </row>
    <row r="63" spans="1:1" x14ac:dyDescent="0.2">
      <c r="A63" t="s">
        <v>181</v>
      </c>
    </row>
    <row r="64" spans="1:1" x14ac:dyDescent="0.2">
      <c r="A64" t="s">
        <v>182</v>
      </c>
    </row>
    <row r="65" spans="1:1" x14ac:dyDescent="0.2">
      <c r="A65" t="s">
        <v>134</v>
      </c>
    </row>
    <row r="66" spans="1:1" x14ac:dyDescent="0.2">
      <c r="A66" t="s">
        <v>183</v>
      </c>
    </row>
    <row r="67" spans="1:1" x14ac:dyDescent="0.2">
      <c r="A67" t="s">
        <v>184</v>
      </c>
    </row>
    <row r="68" spans="1:1" x14ac:dyDescent="0.2">
      <c r="A68" t="s">
        <v>185</v>
      </c>
    </row>
    <row r="69" spans="1:1" x14ac:dyDescent="0.2">
      <c r="A69" t="s">
        <v>186</v>
      </c>
    </row>
    <row r="70" spans="1:1" x14ac:dyDescent="0.2">
      <c r="A70" t="s">
        <v>187</v>
      </c>
    </row>
    <row r="71" spans="1:1" x14ac:dyDescent="0.2">
      <c r="A71" t="s">
        <v>188</v>
      </c>
    </row>
    <row r="72" spans="1:1" x14ac:dyDescent="0.2">
      <c r="A72" t="s">
        <v>53</v>
      </c>
    </row>
    <row r="73" spans="1:1" x14ac:dyDescent="0.2">
      <c r="A73" t="s">
        <v>189</v>
      </c>
    </row>
    <row r="74" spans="1:1" x14ac:dyDescent="0.2">
      <c r="A74" t="s">
        <v>190</v>
      </c>
    </row>
    <row r="75" spans="1:1" x14ac:dyDescent="0.2">
      <c r="A75" t="s">
        <v>191</v>
      </c>
    </row>
    <row r="76" spans="1:1" x14ac:dyDescent="0.2">
      <c r="A76" t="s">
        <v>87</v>
      </c>
    </row>
    <row r="77" spans="1:1" x14ac:dyDescent="0.2">
      <c r="A77" t="s">
        <v>89</v>
      </c>
    </row>
    <row r="78" spans="1:1" x14ac:dyDescent="0.2">
      <c r="A78" t="s">
        <v>192</v>
      </c>
    </row>
    <row r="79" spans="1:1" x14ac:dyDescent="0.2">
      <c r="A79" t="s">
        <v>193</v>
      </c>
    </row>
    <row r="80" spans="1:1" x14ac:dyDescent="0.2">
      <c r="A80" t="s">
        <v>14</v>
      </c>
    </row>
    <row r="81" spans="1:1" x14ac:dyDescent="0.2">
      <c r="A81" t="s">
        <v>92</v>
      </c>
    </row>
    <row r="82" spans="1:1" x14ac:dyDescent="0.2">
      <c r="A82" t="s">
        <v>150</v>
      </c>
    </row>
    <row r="83" spans="1:1" x14ac:dyDescent="0.2">
      <c r="A83" t="s">
        <v>194</v>
      </c>
    </row>
    <row r="84" spans="1:1" x14ac:dyDescent="0.2">
      <c r="A84" t="s">
        <v>195</v>
      </c>
    </row>
    <row r="85" spans="1:1" x14ac:dyDescent="0.2">
      <c r="A85" t="s">
        <v>196</v>
      </c>
    </row>
    <row r="86" spans="1:1" x14ac:dyDescent="0.2">
      <c r="A86" t="s">
        <v>33</v>
      </c>
    </row>
    <row r="87" spans="1:1" x14ac:dyDescent="0.2">
      <c r="A87" t="s">
        <v>101</v>
      </c>
    </row>
    <row r="88" spans="1:1" x14ac:dyDescent="0.2">
      <c r="A88" t="s">
        <v>95</v>
      </c>
    </row>
    <row r="89" spans="1:1" x14ac:dyDescent="0.2">
      <c r="A89" t="s">
        <v>197</v>
      </c>
    </row>
    <row r="90" spans="1:1" x14ac:dyDescent="0.2">
      <c r="A90" t="s">
        <v>57</v>
      </c>
    </row>
    <row r="91" spans="1:1" x14ac:dyDescent="0.2">
      <c r="A91" t="s">
        <v>98</v>
      </c>
    </row>
    <row r="92" spans="1:1" x14ac:dyDescent="0.2">
      <c r="A92" t="s">
        <v>142</v>
      </c>
    </row>
    <row r="93" spans="1:1" x14ac:dyDescent="0.2">
      <c r="A93" t="s">
        <v>198</v>
      </c>
    </row>
    <row r="94" spans="1:1" x14ac:dyDescent="0.2">
      <c r="A94" t="s">
        <v>145</v>
      </c>
    </row>
    <row r="95" spans="1:1" x14ac:dyDescent="0.2">
      <c r="A95" t="s">
        <v>60</v>
      </c>
    </row>
    <row r="96" spans="1:1" x14ac:dyDescent="0.2">
      <c r="A96" t="s">
        <v>148</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B15" sqref="B15:C15"/>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8"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843</v>
      </c>
      <c r="B12" s="387"/>
      <c r="C12" s="387"/>
      <c r="D12" s="174"/>
      <c r="E12" s="174"/>
      <c r="F12" s="177"/>
      <c r="G12" s="174"/>
      <c r="N12" s="173" t="str">
        <f t="shared" si="0"/>
        <v>l - podpora zdravotne postihnutých športovcov</v>
      </c>
      <c r="O12" s="173" t="s">
        <v>215</v>
      </c>
      <c r="P12" s="173" t="s">
        <v>1154</v>
      </c>
    </row>
    <row r="13" spans="1:16" ht="45" customHeight="1" x14ac:dyDescent="0.2">
      <c r="F13" s="177"/>
      <c r="N13" s="173" t="str">
        <f t="shared" si="0"/>
        <v>m - plnenie úloh verejného záujmu v športe národnými športovými organizáciami</v>
      </c>
      <c r="O13" s="173" t="s">
        <v>216</v>
      </c>
      <c r="P13" s="173" t="s">
        <v>1155</v>
      </c>
    </row>
    <row r="14" spans="1:16" ht="45" customHeight="1" x14ac:dyDescent="0.2">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x14ac:dyDescent="0.2">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x14ac:dyDescent="0.25">
      <c r="A16" s="175" t="s">
        <v>829</v>
      </c>
      <c r="B16" s="178">
        <f>F8</f>
        <v>0</v>
      </c>
      <c r="N16" s="173" t="str">
        <f t="shared" si="0"/>
        <v>p - účasť na významnej súťaži podľa § 3 písm. h) prvého bodu Zákona o športe</v>
      </c>
      <c r="O16" s="173" t="s">
        <v>219</v>
      </c>
      <c r="P16" s="173" t="s">
        <v>1157</v>
      </c>
    </row>
    <row r="17" spans="1:16" x14ac:dyDescent="0.2">
      <c r="A17" s="175" t="s">
        <v>830</v>
      </c>
      <c r="B17" s="330" t="s">
        <v>838</v>
      </c>
      <c r="C17" s="233">
        <v>31</v>
      </c>
      <c r="E17" s="181" t="s">
        <v>841</v>
      </c>
      <c r="F17" s="182"/>
      <c r="N17" s="173" t="str">
        <f t="shared" si="0"/>
        <v xml:space="preserve">q - </v>
      </c>
      <c r="O17" s="173" t="s">
        <v>220</v>
      </c>
    </row>
    <row r="18" spans="1:16" x14ac:dyDescent="0.2">
      <c r="B18" s="232" t="s">
        <v>986</v>
      </c>
      <c r="C18" s="178" t="str">
        <f>Spolu!C4</f>
        <v>17316723</v>
      </c>
      <c r="E18" s="183" t="s">
        <v>1021</v>
      </c>
      <c r="F18" s="184" t="s">
        <v>1022</v>
      </c>
      <c r="N18" s="173" t="str">
        <f t="shared" si="0"/>
        <v xml:space="preserve">r - </v>
      </c>
      <c r="O18" s="173" t="s">
        <v>221</v>
      </c>
    </row>
    <row r="19" spans="1:16" x14ac:dyDescent="0.2">
      <c r="E19" s="183" t="s">
        <v>840</v>
      </c>
      <c r="F19" s="184" t="s">
        <v>958</v>
      </c>
    </row>
    <row r="20" spans="1:16" ht="15.75" thickBot="1" x14ac:dyDescent="0.25">
      <c r="A20" s="175" t="s">
        <v>775</v>
      </c>
      <c r="B20" s="179">
        <f>F6</f>
        <v>0</v>
      </c>
      <c r="E20" s="256" t="s">
        <v>974</v>
      </c>
      <c r="F20" s="258" t="s">
        <v>975</v>
      </c>
    </row>
    <row r="21" spans="1:16" ht="189" customHeight="1" x14ac:dyDescent="0.2">
      <c r="B21" s="259"/>
      <c r="C21" s="180"/>
    </row>
    <row r="22" spans="1:16" ht="39.75" customHeight="1" x14ac:dyDescent="0.2">
      <c r="B22" s="383" t="s">
        <v>844</v>
      </c>
      <c r="C22" s="383"/>
      <c r="N22" s="173" t="str">
        <f>O22&amp;" - "&amp;P22</f>
        <v>026 01 - Šport pre všetkých, školský a univerzitný šport</v>
      </c>
      <c r="O22" s="173" t="s">
        <v>7</v>
      </c>
      <c r="P22" s="173" t="s">
        <v>971</v>
      </c>
    </row>
    <row r="23" spans="1:16" x14ac:dyDescent="0.2">
      <c r="N23" s="173" t="str">
        <f>O23&amp;" - "&amp;P23</f>
        <v>026 02 - Uznané športy</v>
      </c>
      <c r="O23" s="173" t="s">
        <v>6</v>
      </c>
      <c r="P23" s="173" t="s">
        <v>200</v>
      </c>
    </row>
    <row r="24" spans="1:16" x14ac:dyDescent="0.2">
      <c r="N24" s="173" t="str">
        <f>O24&amp;" - "&amp;P24</f>
        <v>026 03 - Národné športové projekty</v>
      </c>
      <c r="O24" s="173" t="s">
        <v>10</v>
      </c>
      <c r="P24" s="173" t="s">
        <v>201</v>
      </c>
    </row>
    <row r="25" spans="1:16" x14ac:dyDescent="0.2">
      <c r="N25" s="173" t="str">
        <f>O25&amp;" - "&amp;P25</f>
        <v>026 04 - Športová infraštruktúra</v>
      </c>
      <c r="O25" s="173" t="s">
        <v>9</v>
      </c>
      <c r="P25" s="173" t="s">
        <v>202</v>
      </c>
    </row>
    <row r="26" spans="1:16" x14ac:dyDescent="0.2">
      <c r="N26" s="173" t="str">
        <f>O26&amp;" - "&amp;P26</f>
        <v>026 05 - Prierezové činnosti v športe</v>
      </c>
      <c r="O26" s="173" t="s">
        <v>12</v>
      </c>
      <c r="P26" s="173" t="s">
        <v>768</v>
      </c>
    </row>
    <row r="28" spans="1:16" x14ac:dyDescent="0.2">
      <c r="N28" s="173" t="s">
        <v>837</v>
      </c>
    </row>
    <row r="29" spans="1:16" x14ac:dyDescent="0.2">
      <c r="N29" s="173" t="s">
        <v>838</v>
      </c>
    </row>
    <row r="30" spans="1:16" x14ac:dyDescent="0.2">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2021-11-09T14:47:15Z</cp:lastPrinted>
  <dcterms:created xsi:type="dcterms:W3CDTF">2017-02-20T06:20:12Z</dcterms:created>
  <dcterms:modified xsi:type="dcterms:W3CDTF">2021-11-10T20:47:06Z</dcterms:modified>
</cp:coreProperties>
</file>